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8329\Desktop\"/>
    </mc:Choice>
  </mc:AlternateContent>
  <bookViews>
    <workbookView xWindow="0" yWindow="0" windowWidth="28800" windowHeight="11265"/>
  </bookViews>
  <sheets>
    <sheet name="BS-中" sheetId="1" r:id="rId1"/>
    <sheet name="IS-中" sheetId="2" r:id="rId2"/>
    <sheet name="SE-中" sheetId="3" r:id="rId3"/>
    <sheet name="CF-中" sheetId="4" r:id="rId4"/>
  </sheets>
  <definedNames>
    <definedName name="_Col01" localSheetId="0">'BS-中'!$E$8</definedName>
    <definedName name="_Col02" localSheetId="0">'BS-中'!$F$8</definedName>
    <definedName name="_Col03" localSheetId="0">'BS-中'!$I$8</definedName>
    <definedName name="_Col04" localSheetId="0">'BS-中'!$J$8</definedName>
    <definedName name="_Col05" localSheetId="2">'SE-中'!#REF!</definedName>
    <definedName name="_Col06" localSheetId="2">'SE-中'!$K$8</definedName>
    <definedName name="ActDesc" localSheetId="0">'BS-中'!$A$8</definedName>
    <definedName name="ActDesc_P2" localSheetId="0">'BS-中'!$L$8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_P2" localSheetId="0">'BS-中'!#REF!</definedName>
    <definedName name="Col02_1" localSheetId="1">'IS-中'!#REF!</definedName>
    <definedName name="Col02_P2" localSheetId="0">'BS-中'!#REF!</definedName>
    <definedName name="Col03_1" localSheetId="1">'IS-中'!#REF!</definedName>
    <definedName name="Col03_P2" localSheetId="0">'BS-中'!#REF!</definedName>
    <definedName name="Col04_1" localSheetId="1">'IS-中'!#REF!</definedName>
    <definedName name="Col04_P2" localSheetId="0">'BS-中'!$A$9</definedName>
    <definedName name="DataEnd" localSheetId="0">'BS-中'!$A$21</definedName>
    <definedName name="EndDate1C" localSheetId="0">'BS-中'!$G$6</definedName>
    <definedName name="EndDate1C_1" localSheetId="0">'BS-中'!$R$6</definedName>
    <definedName name="EndDateC" localSheetId="0">'BS-中'!$C$6</definedName>
    <definedName name="EndDateC_1" localSheetId="0">'BS-中'!$N$6</definedName>
    <definedName name="EndDayC" localSheetId="0">'BS-中'!$A$3</definedName>
    <definedName name="FormNameC" localSheetId="2">'SE-中'!$A$2</definedName>
    <definedName name="Head01" localSheetId="2">'SE-中'!$C$7</definedName>
    <definedName name="Head02" localSheetId="2">'SE-中'!#REF!</definedName>
    <definedName name="Head03" localSheetId="2">'SE-中'!$G$7</definedName>
    <definedName name="Head04" localSheetId="2">'SE-中'!$I$7</definedName>
    <definedName name="Head06" localSheetId="2">'SE-中'!$K$7</definedName>
    <definedName name="OLE_LINK1" localSheetId="0">'BS-中'!$C$9</definedName>
    <definedName name="OLE_LINK2" localSheetId="0">'BS-中'!$C$9</definedName>
    <definedName name="_xlnm.Print_Titles" localSheetId="3">'CF-中'!$1:$4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4" l="1"/>
  <c r="C35" i="4"/>
  <c r="C30" i="4"/>
  <c r="C25" i="4"/>
  <c r="C21" i="4"/>
  <c r="A1" i="4"/>
  <c r="E34" i="3"/>
  <c r="K23" i="3"/>
  <c r="K21" i="3"/>
  <c r="K19" i="3"/>
  <c r="I16" i="3"/>
  <c r="I25" i="3" s="1"/>
  <c r="G16" i="3"/>
  <c r="G25" i="3" s="1"/>
  <c r="E16" i="3"/>
  <c r="E25" i="3" s="1"/>
  <c r="C16" i="3"/>
  <c r="C25" i="3" s="1"/>
  <c r="K14" i="3"/>
  <c r="K12" i="3"/>
  <c r="K11" i="3"/>
  <c r="K16" i="3" s="1"/>
  <c r="K25" i="3" s="1"/>
  <c r="A1" i="3"/>
  <c r="G44" i="2"/>
  <c r="I34" i="3" s="1"/>
  <c r="C44" i="2"/>
  <c r="C34" i="3" s="1"/>
  <c r="A44" i="2"/>
  <c r="A34" i="3" s="1"/>
  <c r="E25" i="2"/>
  <c r="G21" i="2"/>
  <c r="C21" i="2"/>
  <c r="E14" i="2"/>
  <c r="C12" i="2"/>
  <c r="C16" i="2" s="1"/>
  <c r="E10" i="2"/>
  <c r="E12" i="2" s="1"/>
  <c r="A1" i="2"/>
  <c r="N27" i="1"/>
  <c r="C23" i="1"/>
  <c r="N14" i="1"/>
  <c r="C13" i="1"/>
  <c r="C29" i="1" s="1"/>
  <c r="R6" i="1"/>
  <c r="N6" i="1"/>
  <c r="E21" i="1" l="1"/>
  <c r="P11" i="1"/>
  <c r="E9" i="1"/>
  <c r="P10" i="1"/>
  <c r="P25" i="1"/>
  <c r="E22" i="1"/>
  <c r="E18" i="1"/>
  <c r="E23" i="1" s="1"/>
  <c r="P9" i="1"/>
  <c r="P26" i="1"/>
  <c r="P22" i="1"/>
  <c r="E10" i="1"/>
  <c r="P14" i="1"/>
  <c r="C23" i="2"/>
  <c r="E16" i="2"/>
  <c r="P27" i="1"/>
  <c r="E13" i="1"/>
  <c r="N19" i="1"/>
  <c r="P19" i="1" l="1"/>
  <c r="N29" i="1"/>
  <c r="E23" i="2"/>
  <c r="C27" i="2"/>
  <c r="E27" i="2" l="1"/>
  <c r="E31" i="2" s="1"/>
  <c r="C31" i="2"/>
</calcChain>
</file>

<file path=xl/sharedStrings.xml><?xml version="1.0" encoding="utf-8"?>
<sst xmlns="http://schemas.openxmlformats.org/spreadsheetml/2006/main" count="182" uniqueCount="112">
  <si>
    <t>新光金保險代理人股份有限公司</t>
    <phoneticPr fontId="3" type="noConversion"/>
  </si>
  <si>
    <r>
      <t>資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產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負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債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表</t>
    </r>
  </si>
  <si>
    <t>民國108年及107年12月31日</t>
  </si>
  <si>
    <t>單位：新台幣元</t>
  </si>
  <si>
    <t>108年12月31日</t>
  </si>
  <si>
    <t>107年12月31日</t>
  </si>
  <si>
    <t>資產</t>
  </si>
  <si>
    <t>金額</t>
  </si>
  <si>
    <t>％</t>
  </si>
  <si>
    <t>負債及權益</t>
    <phoneticPr fontId="3" type="noConversion"/>
  </si>
  <si>
    <t>流動資產</t>
  </si>
  <si>
    <t>流動負債</t>
  </si>
  <si>
    <t>現金及約當現金</t>
    <phoneticPr fontId="3" type="noConversion"/>
  </si>
  <si>
    <t>應付帳款</t>
    <phoneticPr fontId="3" type="noConversion"/>
  </si>
  <si>
    <t>應收帳款</t>
    <phoneticPr fontId="3" type="noConversion"/>
  </si>
  <si>
    <t>本期所得稅負債</t>
    <phoneticPr fontId="3" type="noConversion"/>
  </si>
  <si>
    <t>其他應收款</t>
    <phoneticPr fontId="3" type="noConversion"/>
  </si>
  <si>
    <t>-</t>
    <phoneticPr fontId="3" type="noConversion"/>
  </si>
  <si>
    <t>-</t>
  </si>
  <si>
    <t>其他應付款</t>
    <phoneticPr fontId="3" type="noConversion"/>
  </si>
  <si>
    <t>其他流動資產</t>
    <phoneticPr fontId="3" type="noConversion"/>
  </si>
  <si>
    <t>租賃負債</t>
    <phoneticPr fontId="3" type="noConversion"/>
  </si>
  <si>
    <t>流動資產總計</t>
    <phoneticPr fontId="3" type="noConversion"/>
  </si>
  <si>
    <t>其他流動負債</t>
    <phoneticPr fontId="3" type="noConversion"/>
  </si>
  <si>
    <t>流動負債總計</t>
    <phoneticPr fontId="3" type="noConversion"/>
  </si>
  <si>
    <t>非流動資產</t>
    <phoneticPr fontId="3" type="noConversion"/>
  </si>
  <si>
    <t>按攤銷後成本衡量之金融資產</t>
    <phoneticPr fontId="3" type="noConversion"/>
  </si>
  <si>
    <t>非流動負債</t>
    <phoneticPr fontId="3" type="noConversion"/>
  </si>
  <si>
    <t>不動產及設備</t>
    <phoneticPr fontId="3" type="noConversion"/>
  </si>
  <si>
    <t>使用權資產</t>
    <phoneticPr fontId="3" type="noConversion"/>
  </si>
  <si>
    <t>無形資產</t>
    <phoneticPr fontId="3" type="noConversion"/>
  </si>
  <si>
    <t>負債總計</t>
    <phoneticPr fontId="3" type="noConversion"/>
  </si>
  <si>
    <t>遞延所得稅資產</t>
    <phoneticPr fontId="3" type="noConversion"/>
  </si>
  <si>
    <t>存出保證金</t>
    <phoneticPr fontId="3" type="noConversion"/>
  </si>
  <si>
    <t>權益</t>
    <phoneticPr fontId="3" type="noConversion"/>
  </si>
  <si>
    <t>其他金融資產</t>
    <phoneticPr fontId="3" type="noConversion"/>
  </si>
  <si>
    <t>普通股股本</t>
    <phoneticPr fontId="3" type="noConversion"/>
  </si>
  <si>
    <t>非流動資產總計</t>
    <phoneticPr fontId="3" type="noConversion"/>
  </si>
  <si>
    <t>資本公積</t>
    <phoneticPr fontId="3" type="noConversion"/>
  </si>
  <si>
    <t>保留盈餘</t>
  </si>
  <si>
    <t>法定盈餘公積</t>
  </si>
  <si>
    <t>未分配盈餘</t>
  </si>
  <si>
    <t>權益總計</t>
    <phoneticPr fontId="3" type="noConversion"/>
  </si>
  <si>
    <t>資　　產　　總　　計</t>
    <phoneticPr fontId="3" type="noConversion"/>
  </si>
  <si>
    <t>負　債　及　權　益　總　計</t>
    <phoneticPr fontId="3" type="noConversion"/>
  </si>
  <si>
    <t>後附之附註係本財務報表之一部分。</t>
  </si>
  <si>
    <t>負責人：陳忠誼</t>
    <phoneticPr fontId="3" type="noConversion"/>
  </si>
  <si>
    <t>經理人：簡義仁</t>
    <phoneticPr fontId="3" type="noConversion"/>
  </si>
  <si>
    <t>主辦會計：蔡文英</t>
    <phoneticPr fontId="3" type="noConversion"/>
  </si>
  <si>
    <r>
      <t>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表</t>
    </r>
    <phoneticPr fontId="3" type="noConversion"/>
  </si>
  <si>
    <t>民國108年及107年1月1日至12月31日</t>
  </si>
  <si>
    <t>108年度</t>
  </si>
  <si>
    <t>107年度</t>
  </si>
  <si>
    <t>營業收入</t>
    <phoneticPr fontId="6" type="noConversion"/>
  </si>
  <si>
    <t>營業成本</t>
    <phoneticPr fontId="6" type="noConversion"/>
  </si>
  <si>
    <t>營業毛利</t>
    <phoneticPr fontId="6" type="noConversion"/>
  </si>
  <si>
    <t>營業費用</t>
    <phoneticPr fontId="6" type="noConversion"/>
  </si>
  <si>
    <t>營業利益</t>
    <phoneticPr fontId="6" type="noConversion"/>
  </si>
  <si>
    <t>營業外收入及支出</t>
    <phoneticPr fontId="6" type="noConversion"/>
  </si>
  <si>
    <t>利息收入</t>
    <phoneticPr fontId="6" type="noConversion"/>
  </si>
  <si>
    <t>財務成本</t>
    <phoneticPr fontId="6" type="noConversion"/>
  </si>
  <si>
    <t xml:space="preserve">    營業外收入及支出合計</t>
    <phoneticPr fontId="6" type="noConversion"/>
  </si>
  <si>
    <t>稅前淨利</t>
    <phoneticPr fontId="6" type="noConversion"/>
  </si>
  <si>
    <t>所得稅費用</t>
    <phoneticPr fontId="6" type="noConversion"/>
  </si>
  <si>
    <t>本年度淨利</t>
    <phoneticPr fontId="6" type="noConversion"/>
  </si>
  <si>
    <t>本年度其他綜合損益</t>
    <phoneticPr fontId="6" type="noConversion"/>
  </si>
  <si>
    <t>本年度綜合損益總額</t>
    <phoneticPr fontId="6" type="noConversion"/>
  </si>
  <si>
    <t>權益變動表</t>
    <phoneticPr fontId="3" type="noConversion"/>
  </si>
  <si>
    <r>
      <t>股</t>
    </r>
    <r>
      <rPr>
        <sz val="12"/>
        <rFont val="Times New Roman"/>
        <family val="1"/>
      </rPr>
      <t xml:space="preserve">               </t>
    </r>
    <r>
      <rPr>
        <sz val="12"/>
        <rFont val="標楷體"/>
        <family val="4"/>
        <charset val="136"/>
      </rPr>
      <t>本</t>
    </r>
    <phoneticPr fontId="3" type="noConversion"/>
  </si>
  <si>
    <t>合計</t>
  </si>
  <si>
    <t>107年1月1日餘額</t>
  </si>
  <si>
    <t>106年度盈餘分配</t>
    <phoneticPr fontId="3" type="noConversion"/>
  </si>
  <si>
    <t>提列法定盈餘公積</t>
    <phoneticPr fontId="3" type="noConversion"/>
  </si>
  <si>
    <t>現金股利</t>
    <phoneticPr fontId="3" type="noConversion"/>
  </si>
  <si>
    <t>107年度淨利</t>
  </si>
  <si>
    <t>107年12月31日餘額</t>
  </si>
  <si>
    <t>107年度盈餘分配</t>
    <phoneticPr fontId="3" type="noConversion"/>
  </si>
  <si>
    <t xml:space="preserve">  股份基礎給付交易</t>
    <phoneticPr fontId="3" type="noConversion"/>
  </si>
  <si>
    <t>108年度淨利</t>
    <phoneticPr fontId="3" type="noConversion"/>
  </si>
  <si>
    <t>108年12月31日餘額</t>
    <phoneticPr fontId="3" type="noConversion"/>
  </si>
  <si>
    <r>
      <t>現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金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流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量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表</t>
    </r>
  </si>
  <si>
    <t>營業活動之淨現金流量</t>
    <phoneticPr fontId="3" type="noConversion"/>
  </si>
  <si>
    <r>
      <t xml:space="preserve">        </t>
    </r>
    <r>
      <rPr>
        <sz val="12"/>
        <rFont val="標楷體"/>
        <family val="4"/>
        <charset val="136"/>
      </rPr>
      <t>繼續營業單位稅前淨利</t>
    </r>
    <phoneticPr fontId="3" type="noConversion"/>
  </si>
  <si>
    <r>
      <t xml:space="preserve">        </t>
    </r>
    <r>
      <rPr>
        <sz val="12"/>
        <rFont val="標楷體"/>
        <family val="4"/>
        <charset val="136"/>
      </rPr>
      <t>收益費損項目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</si>
  <si>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利息收入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</si>
  <si>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利息費用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</si>
  <si>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折舊費用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</si>
  <si>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攤銷費用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</si>
  <si>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股份基礎給付酬勞成本</t>
    </r>
    <phoneticPr fontId="3" type="noConversion"/>
  </si>
  <si>
    <r>
      <t xml:space="preserve">        </t>
    </r>
    <r>
      <rPr>
        <sz val="12"/>
        <rFont val="標楷體"/>
        <family val="4"/>
        <charset val="136"/>
      </rPr>
      <t>營業資產及負債之淨變動數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</si>
  <si>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應收帳款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</si>
  <si>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其他流動資產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</si>
  <si>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應付帳款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</si>
  <si>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其他應付款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</si>
  <si>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其他流動負債</t>
    </r>
    <phoneticPr fontId="3" type="noConversion"/>
  </si>
  <si>
    <r>
      <t xml:space="preserve">        </t>
    </r>
    <r>
      <rPr>
        <sz val="12"/>
        <rFont val="標楷體"/>
        <family val="4"/>
        <charset val="136"/>
      </rPr>
      <t>營運產生之現金流入</t>
    </r>
    <phoneticPr fontId="3" type="noConversion"/>
  </si>
  <si>
    <r>
      <t xml:space="preserve">        </t>
    </r>
    <r>
      <rPr>
        <sz val="12"/>
        <rFont val="標楷體"/>
        <family val="4"/>
        <charset val="136"/>
      </rPr>
      <t>收取之利息</t>
    </r>
    <phoneticPr fontId="3" type="noConversion"/>
  </si>
  <si>
    <r>
      <t xml:space="preserve">        </t>
    </r>
    <r>
      <rPr>
        <sz val="12"/>
        <rFont val="標楷體"/>
        <family val="4"/>
        <charset val="136"/>
      </rPr>
      <t>支付之利息</t>
    </r>
    <phoneticPr fontId="3" type="noConversion"/>
  </si>
  <si>
    <t>-</t>
    <phoneticPr fontId="3" type="noConversion"/>
  </si>
  <si>
    <r>
      <t xml:space="preserve">        </t>
    </r>
    <r>
      <rPr>
        <sz val="12"/>
        <rFont val="標楷體"/>
        <family val="4"/>
        <charset val="136"/>
      </rPr>
      <t>支付之所得稅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</si>
  <si>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營業活動之淨現金流入</t>
    </r>
    <phoneticPr fontId="3" type="noConversion"/>
  </si>
  <si>
    <t>投資活動之現金流量</t>
  </si>
  <si>
    <r>
      <t xml:space="preserve">        </t>
    </r>
    <r>
      <rPr>
        <sz val="12"/>
        <rFont val="標楷體"/>
        <family val="4"/>
        <charset val="136"/>
      </rPr>
      <t>購置不動產及設備</t>
    </r>
    <phoneticPr fontId="3" type="noConversion"/>
  </si>
  <si>
    <r>
      <t xml:space="preserve">        </t>
    </r>
    <r>
      <rPr>
        <sz val="12"/>
        <rFont val="標楷體"/>
        <family val="4"/>
        <charset val="136"/>
      </rPr>
      <t>購置無形資產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</si>
  <si>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投資活動之淨現金流</t>
    </r>
    <r>
      <rPr>
        <sz val="12"/>
        <rFont val="標楷體"/>
        <family val="4"/>
        <charset val="136"/>
      </rPr>
      <t>出</t>
    </r>
    <r>
      <rPr>
        <sz val="12"/>
        <rFont val="Times New Roman"/>
        <family val="1"/>
      </rPr>
      <t/>
    </r>
    <phoneticPr fontId="3" type="noConversion"/>
  </si>
  <si>
    <t>籌資活動之現金流量</t>
    <phoneticPr fontId="3" type="noConversion"/>
  </si>
  <si>
    <r>
      <t xml:space="preserve">        </t>
    </r>
    <r>
      <rPr>
        <sz val="12"/>
        <rFont val="標楷體"/>
        <family val="4"/>
        <charset val="136"/>
      </rPr>
      <t>租賃本金償還</t>
    </r>
    <phoneticPr fontId="3" type="noConversion"/>
  </si>
  <si>
    <r>
      <t xml:space="preserve">        </t>
    </r>
    <r>
      <rPr>
        <sz val="12"/>
        <rFont val="標楷體"/>
        <family val="4"/>
        <charset val="136"/>
      </rPr>
      <t>發放現金股利</t>
    </r>
    <phoneticPr fontId="3" type="noConversion"/>
  </si>
  <si>
    <r>
      <t xml:space="preserve">                </t>
    </r>
    <r>
      <rPr>
        <sz val="12"/>
        <rFont val="標楷體"/>
        <family val="4"/>
        <charset val="136"/>
      </rPr>
      <t>籌資活動之淨現金流出</t>
    </r>
    <r>
      <rPr>
        <sz val="12"/>
        <rFont val="Times New Roman"/>
        <family val="1"/>
      </rPr>
      <t/>
    </r>
    <phoneticPr fontId="3" type="noConversion"/>
  </si>
  <si>
    <t>現金及約當現金增加（減少）數</t>
    <phoneticPr fontId="3" type="noConversion"/>
  </si>
  <si>
    <t>年初現金及約當現金餘額</t>
    <phoneticPr fontId="3" type="noConversion"/>
  </si>
  <si>
    <t>年底現金及約當現金餘額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</si>
</sst>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;[Red]\-&quot;$&quot;#,##0"/>
    <numFmt numFmtId="42" formatCode="_-&quot;$&quot;* #,##0_-;\-&quot;$&quot;* #,##0_-;_-&quot;$&quot;* &quot;-&quot;_-;_-@_-"/>
    <numFmt numFmtId="43" formatCode="_-* #,##0.00_-;\-* #,##0.00_-;_-* &quot;-&quot;??_-;_-@_-"/>
    <numFmt numFmtId="176" formatCode="_-&quot;$&quot;* #,##0_-;\-&quot;$&quot;* #,##0_-;_-&quot;$&quot;* &quot;-&quot;??_-;_-@_-"/>
    <numFmt numFmtId="177" formatCode="0;_ۿ"/>
    <numFmt numFmtId="178" formatCode="0.000"/>
    <numFmt numFmtId="179" formatCode="_-* #,##0_-;\-* #,##0_-;_-* &quot;-&quot;??_-;_-@_-"/>
    <numFmt numFmtId="180" formatCode="#,##0_);\(#,##0\)"/>
    <numFmt numFmtId="181" formatCode="0_ "/>
    <numFmt numFmtId="182" formatCode="&quot;$&quot;#,##0_);\(&quot;$&quot;#,##0\)"/>
    <numFmt numFmtId="183" formatCode="#,##0_);[Red]\(#,##0\)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Book Antiqua"/>
      <family val="1"/>
    </font>
    <font>
      <sz val="12"/>
      <name val="Times New Roman"/>
      <family val="1"/>
    </font>
    <font>
      <sz val="9"/>
      <name val="標楷體"/>
      <family val="4"/>
      <charset val="136"/>
    </font>
    <font>
      <sz val="12"/>
      <color indexed="8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4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distributed" vertical="top" wrapText="1"/>
    </xf>
    <xf numFmtId="0" fontId="4" fillId="0" borderId="0" xfId="0" applyFont="1" applyAlignment="1">
      <alignment horizontal="distributed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distributed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distributed"/>
    </xf>
    <xf numFmtId="0" fontId="2" fillId="0" borderId="0" xfId="0" applyFont="1" applyAlignment="1">
      <alignment horizontal="left" vertical="top" wrapText="1" inden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 indent="3"/>
    </xf>
    <xf numFmtId="176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/>
    <xf numFmtId="177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178" fontId="0" fillId="0" borderId="0" xfId="0" applyNumberFormat="1"/>
    <xf numFmtId="3" fontId="5" fillId="0" borderId="0" xfId="0" applyNumberFormat="1" applyFont="1" applyAlignment="1">
      <alignment horizontal="right" wrapText="1"/>
    </xf>
    <xf numFmtId="179" fontId="5" fillId="0" borderId="0" xfId="1" applyNumberFormat="1" applyFont="1" applyAlignment="1">
      <alignment horizontal="right" wrapText="1"/>
    </xf>
    <xf numFmtId="178" fontId="1" fillId="0" borderId="0" xfId="0" applyNumberFormat="1" applyFo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9" fontId="5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left" vertical="top" wrapText="1" indent="5"/>
    </xf>
    <xf numFmtId="3" fontId="5" fillId="0" borderId="2" xfId="0" applyNumberFormat="1" applyFont="1" applyBorder="1" applyAlignment="1">
      <alignment horizontal="right" wrapText="1"/>
    </xf>
    <xf numFmtId="1" fontId="5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vertical="top" wrapText="1"/>
    </xf>
    <xf numFmtId="3" fontId="5" fillId="0" borderId="1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79" fontId="5" fillId="0" borderId="0" xfId="1" applyNumberFormat="1" applyFont="1" applyBorder="1" applyAlignment="1">
      <alignment horizontal="right" wrapText="1"/>
    </xf>
    <xf numFmtId="43" fontId="0" fillId="0" borderId="0" xfId="1" applyFont="1"/>
    <xf numFmtId="0" fontId="5" fillId="0" borderId="0" xfId="0" applyFont="1" applyBorder="1" applyAlignment="1">
      <alignment horizontal="right" wrapText="1"/>
    </xf>
    <xf numFmtId="177" fontId="5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0" xfId="0" applyBorder="1"/>
    <xf numFmtId="9" fontId="5" fillId="0" borderId="0" xfId="0" applyNumberFormat="1" applyFont="1" applyAlignment="1">
      <alignment horizontal="right" wrapText="1"/>
    </xf>
    <xf numFmtId="43" fontId="5" fillId="0" borderId="0" xfId="1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179" fontId="5" fillId="0" borderId="0" xfId="1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 wrapText="1"/>
    </xf>
    <xf numFmtId="3" fontId="5" fillId="0" borderId="2" xfId="0" applyNumberFormat="1" applyFont="1" applyBorder="1"/>
    <xf numFmtId="0" fontId="2" fillId="0" borderId="0" xfId="0" applyFont="1"/>
    <xf numFmtId="177" fontId="5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Font="1"/>
    <xf numFmtId="42" fontId="5" fillId="0" borderId="3" xfId="0" applyNumberFormat="1" applyFont="1" applyBorder="1"/>
    <xf numFmtId="0" fontId="5" fillId="0" borderId="3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1" fillId="0" borderId="0" xfId="0" applyFont="1"/>
    <xf numFmtId="0" fontId="4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2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0" fontId="2" fillId="0" borderId="0" xfId="2" applyFont="1" applyAlignment="1">
      <alignment horizontal="right"/>
    </xf>
    <xf numFmtId="0" fontId="2" fillId="0" borderId="1" xfId="2" applyFont="1" applyBorder="1" applyAlignment="1">
      <alignment horizontal="center" vertical="center"/>
    </xf>
    <xf numFmtId="0" fontId="5" fillId="0" borderId="0" xfId="2" applyFont="1" applyAlignment="1">
      <alignment horizontal="distributed" vertical="center"/>
    </xf>
    <xf numFmtId="0" fontId="5" fillId="0" borderId="0" xfId="2" applyFont="1" applyAlignment="1">
      <alignment horizontal="center" vertical="center"/>
    </xf>
    <xf numFmtId="0" fontId="2" fillId="0" borderId="0" xfId="2" applyFont="1"/>
    <xf numFmtId="42" fontId="5" fillId="0" borderId="0" xfId="0" applyNumberFormat="1" applyFont="1"/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9" fontId="5" fillId="0" borderId="0" xfId="2" applyNumberFormat="1" applyFont="1"/>
    <xf numFmtId="180" fontId="4" fillId="0" borderId="0" xfId="0" applyNumberFormat="1" applyFont="1" applyAlignment="1">
      <alignment wrapText="1"/>
    </xf>
    <xf numFmtId="180" fontId="4" fillId="0" borderId="0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3" fontId="4" fillId="0" borderId="0" xfId="0" applyNumberFormat="1" applyFont="1" applyAlignment="1">
      <alignment horizontal="right" wrapText="1"/>
    </xf>
    <xf numFmtId="181" fontId="4" fillId="0" borderId="0" xfId="0" applyNumberFormat="1" applyFont="1" applyAlignment="1">
      <alignment wrapText="1"/>
    </xf>
    <xf numFmtId="180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2" applyFont="1" applyAlignment="1">
      <alignment horizontal="right"/>
    </xf>
    <xf numFmtId="180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wrapText="1"/>
    </xf>
    <xf numFmtId="179" fontId="4" fillId="0" borderId="1" xfId="1" applyNumberFormat="1" applyFont="1" applyBorder="1" applyAlignment="1">
      <alignment horizontal="right" wrapText="1"/>
    </xf>
    <xf numFmtId="0" fontId="2" fillId="0" borderId="0" xfId="2" applyFont="1" applyAlignment="1">
      <alignment horizontal="left" indent="2"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79" fontId="4" fillId="0" borderId="0" xfId="1" applyNumberFormat="1" applyFont="1" applyBorder="1" applyAlignment="1">
      <alignment horizontal="right" wrapText="1"/>
    </xf>
    <xf numFmtId="0" fontId="5" fillId="0" borderId="0" xfId="2" applyFont="1" applyBorder="1" applyAlignment="1">
      <alignment horizontal="right"/>
    </xf>
    <xf numFmtId="0" fontId="5" fillId="0" borderId="1" xfId="2" applyFont="1" applyBorder="1" applyAlignment="1">
      <alignment horizontal="right"/>
    </xf>
    <xf numFmtId="180" fontId="4" fillId="0" borderId="2" xfId="0" applyNumberFormat="1" applyFont="1" applyBorder="1" applyAlignment="1">
      <alignment horizontal="right" wrapText="1"/>
    </xf>
    <xf numFmtId="3" fontId="5" fillId="0" borderId="2" xfId="2" applyNumberFormat="1" applyFont="1" applyBorder="1"/>
    <xf numFmtId="0" fontId="5" fillId="0" borderId="2" xfId="2" applyFont="1" applyBorder="1" applyAlignment="1">
      <alignment horizontal="right"/>
    </xf>
    <xf numFmtId="180" fontId="5" fillId="0" borderId="0" xfId="2" applyNumberFormat="1" applyFont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179" fontId="4" fillId="0" borderId="0" xfId="1" applyNumberFormat="1" applyFont="1" applyAlignment="1">
      <alignment horizontal="right" wrapText="1"/>
    </xf>
    <xf numFmtId="9" fontId="5" fillId="0" borderId="0" xfId="2" applyNumberFormat="1" applyFont="1" applyBorder="1"/>
    <xf numFmtId="180" fontId="5" fillId="0" borderId="0" xfId="2" applyNumberFormat="1" applyFont="1" applyFill="1" applyAlignment="1">
      <alignment horizontal="right"/>
    </xf>
    <xf numFmtId="0" fontId="5" fillId="0" borderId="0" xfId="2" applyFont="1" applyFill="1" applyAlignment="1">
      <alignment horizontal="right"/>
    </xf>
    <xf numFmtId="180" fontId="5" fillId="0" borderId="1" xfId="2" applyNumberFormat="1" applyFont="1" applyBorder="1" applyAlignment="1">
      <alignment horizontal="right"/>
    </xf>
    <xf numFmtId="3" fontId="5" fillId="0" borderId="3" xfId="2" applyNumberFormat="1" applyFont="1" applyBorder="1"/>
    <xf numFmtId="6" fontId="5" fillId="0" borderId="0" xfId="2" applyNumberFormat="1" applyFont="1"/>
    <xf numFmtId="3" fontId="5" fillId="0" borderId="0" xfId="2" applyNumberFormat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76" fontId="5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 indent="1"/>
    </xf>
    <xf numFmtId="0" fontId="4" fillId="0" borderId="0" xfId="0" applyFont="1" applyBorder="1" applyAlignment="1">
      <alignment horizontal="right" vertical="top" wrapText="1"/>
    </xf>
    <xf numFmtId="43" fontId="4" fillId="0" borderId="0" xfId="1" applyFont="1" applyBorder="1" applyAlignment="1">
      <alignment horizontal="right" vertical="top" wrapText="1"/>
    </xf>
    <xf numFmtId="179" fontId="4" fillId="0" borderId="0" xfId="1" applyNumberFormat="1" applyFont="1" applyBorder="1" applyAlignment="1">
      <alignment horizontal="right" vertical="top" wrapText="1"/>
    </xf>
    <xf numFmtId="180" fontId="7" fillId="0" borderId="0" xfId="0" applyNumberFormat="1" applyFont="1" applyAlignment="1">
      <alignment horizontal="right" vertical="top" wrapText="1"/>
    </xf>
    <xf numFmtId="43" fontId="7" fillId="0" borderId="0" xfId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43" fontId="4" fillId="0" borderId="1" xfId="1" applyFont="1" applyBorder="1" applyAlignment="1">
      <alignment horizontal="right" vertical="top" wrapText="1"/>
    </xf>
    <xf numFmtId="180" fontId="7" fillId="0" borderId="1" xfId="0" applyNumberFormat="1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179" fontId="4" fillId="0" borderId="0" xfId="1" applyNumberFormat="1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3" fontId="4" fillId="0" borderId="0" xfId="0" applyNumberFormat="1" applyFont="1"/>
    <xf numFmtId="176" fontId="5" fillId="0" borderId="3" xfId="0" applyNumberFormat="1" applyFont="1" applyBorder="1" applyAlignment="1">
      <alignment horizontal="right" wrapText="1"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42" fontId="5" fillId="0" borderId="0" xfId="1" applyNumberFormat="1" applyFont="1" applyBorder="1" applyAlignment="1">
      <alignment horizontal="right" wrapText="1"/>
    </xf>
    <xf numFmtId="182" fontId="5" fillId="0" borderId="0" xfId="1" applyNumberFormat="1" applyFont="1" applyBorder="1" applyAlignment="1">
      <alignment horizontal="right" wrapText="1"/>
    </xf>
    <xf numFmtId="180" fontId="5" fillId="0" borderId="0" xfId="0" applyNumberFormat="1" applyFont="1" applyAlignment="1">
      <alignment horizontal="right" wrapText="1"/>
    </xf>
    <xf numFmtId="183" fontId="5" fillId="0" borderId="0" xfId="0" applyNumberFormat="1" applyFont="1" applyAlignment="1">
      <alignment horizontal="right" wrapText="1"/>
    </xf>
    <xf numFmtId="180" fontId="5" fillId="0" borderId="4" xfId="0" applyNumberFormat="1" applyFont="1" applyBorder="1" applyAlignment="1">
      <alignment horizontal="right" wrapText="1"/>
    </xf>
    <xf numFmtId="180" fontId="5" fillId="0" borderId="0" xfId="0" applyNumberFormat="1" applyFont="1" applyBorder="1" applyAlignment="1">
      <alignment horizontal="right" wrapText="1"/>
    </xf>
    <xf numFmtId="180" fontId="5" fillId="0" borderId="2" xfId="0" applyNumberFormat="1" applyFont="1" applyBorder="1" applyAlignment="1">
      <alignment horizontal="right" wrapText="1"/>
    </xf>
    <xf numFmtId="180" fontId="5" fillId="0" borderId="1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vertical="center" wrapText="1"/>
    </xf>
    <xf numFmtId="42" fontId="5" fillId="0" borderId="3" xfId="1" applyNumberFormat="1" applyFont="1" applyBorder="1" applyAlignment="1">
      <alignment horizontal="right" wrapText="1"/>
    </xf>
  </cellXfs>
  <cellStyles count="3">
    <cellStyle name="一般" xfId="0" builtinId="0"/>
    <cellStyle name="一般_SKIB2006_Chi[1]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zoomScale="75" zoomScaleNormal="75" workbookViewId="0">
      <selection activeCell="AD20" sqref="AD20"/>
    </sheetView>
  </sheetViews>
  <sheetFormatPr defaultRowHeight="16.5"/>
  <cols>
    <col min="1" max="1" width="31.5" customWidth="1"/>
    <col min="2" max="2" width="1.125" customWidth="1"/>
    <col min="3" max="3" width="14.875" customWidth="1"/>
    <col min="4" max="4" width="0.875" customWidth="1"/>
    <col min="5" max="5" width="4.875" customWidth="1"/>
    <col min="6" max="6" width="1.125" customWidth="1"/>
    <col min="7" max="7" width="15.5" customWidth="1"/>
    <col min="8" max="8" width="0.875" customWidth="1"/>
    <col min="9" max="9" width="4.375" customWidth="1"/>
    <col min="10" max="10" width="1.25" customWidth="1"/>
    <col min="11" max="11" width="1.125" customWidth="1"/>
    <col min="12" max="12" width="27.875" customWidth="1"/>
    <col min="13" max="13" width="0.875" customWidth="1"/>
    <col min="14" max="14" width="14.75" customWidth="1"/>
    <col min="15" max="15" width="1.625" customWidth="1"/>
    <col min="16" max="16" width="4.625" customWidth="1"/>
    <col min="17" max="17" width="1.125" customWidth="1"/>
    <col min="18" max="18" width="15" customWidth="1"/>
    <col min="19" max="19" width="1.5" customWidth="1"/>
    <col min="20" max="20" width="4.5" customWidth="1"/>
    <col min="21" max="21" width="1.125" customWidth="1"/>
    <col min="22" max="22" width="6" bestFit="1" customWidth="1"/>
  </cols>
  <sheetData>
    <row r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2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2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>
      <c r="A5" s="4"/>
    </row>
    <row r="6" spans="1:22" ht="16.5" customHeight="1">
      <c r="A6" s="5"/>
      <c r="B6" s="5"/>
      <c r="C6" s="6" t="s">
        <v>4</v>
      </c>
      <c r="D6" s="6"/>
      <c r="E6" s="6"/>
      <c r="F6" s="5"/>
      <c r="G6" s="7" t="s">
        <v>5</v>
      </c>
      <c r="H6" s="7"/>
      <c r="I6" s="7"/>
      <c r="J6" s="8"/>
      <c r="K6" s="5"/>
      <c r="L6" s="8"/>
      <c r="M6" s="8"/>
      <c r="N6" s="7" t="str">
        <f>EndDateC</f>
        <v>108年12月31日</v>
      </c>
      <c r="O6" s="7"/>
      <c r="P6" s="7"/>
      <c r="Q6" s="9"/>
      <c r="R6" s="7" t="str">
        <f>EndDate1C</f>
        <v>107年12月31日</v>
      </c>
      <c r="S6" s="7"/>
      <c r="T6" s="7"/>
      <c r="U6" s="9"/>
    </row>
    <row r="7" spans="1:22" s="16" customFormat="1">
      <c r="A7" s="10" t="s">
        <v>6</v>
      </c>
      <c r="B7" s="11"/>
      <c r="C7" s="12" t="s">
        <v>7</v>
      </c>
      <c r="D7" s="13"/>
      <c r="E7" s="12" t="s">
        <v>8</v>
      </c>
      <c r="F7" s="13"/>
      <c r="G7" s="12" t="s">
        <v>7</v>
      </c>
      <c r="H7" s="13"/>
      <c r="I7" s="12" t="s">
        <v>8</v>
      </c>
      <c r="J7" s="11"/>
      <c r="K7" s="13"/>
      <c r="L7" s="10" t="s">
        <v>9</v>
      </c>
      <c r="M7" s="14"/>
      <c r="N7" s="12" t="s">
        <v>7</v>
      </c>
      <c r="O7" s="13"/>
      <c r="P7" s="12" t="s">
        <v>8</v>
      </c>
      <c r="Q7" s="15"/>
      <c r="R7" s="12" t="s">
        <v>7</v>
      </c>
      <c r="S7" s="13"/>
      <c r="T7" s="12" t="s">
        <v>8</v>
      </c>
      <c r="U7" s="15"/>
    </row>
    <row r="8" spans="1:22">
      <c r="A8" s="17" t="s">
        <v>10</v>
      </c>
      <c r="B8" s="18"/>
      <c r="C8" s="19"/>
      <c r="D8" s="19"/>
      <c r="E8" s="19"/>
      <c r="F8" s="19"/>
      <c r="G8" s="19"/>
      <c r="H8" s="19"/>
      <c r="I8" s="19"/>
      <c r="J8" s="18"/>
      <c r="K8" s="19"/>
      <c r="L8" s="17" t="s">
        <v>11</v>
      </c>
      <c r="M8" s="18"/>
      <c r="N8" s="19"/>
      <c r="O8" s="19"/>
      <c r="P8" s="19"/>
      <c r="Q8" s="19"/>
      <c r="R8" s="19"/>
      <c r="S8" s="19"/>
      <c r="T8" s="19"/>
      <c r="U8" s="19"/>
    </row>
    <row r="9" spans="1:22">
      <c r="A9" s="20" t="s">
        <v>12</v>
      </c>
      <c r="B9" s="18"/>
      <c r="C9" s="21">
        <v>126804466</v>
      </c>
      <c r="D9" s="22"/>
      <c r="E9" s="23">
        <f>C9/$C$29*100+1</f>
        <v>74.352764343870831</v>
      </c>
      <c r="F9" s="22"/>
      <c r="G9" s="21">
        <v>99757283</v>
      </c>
      <c r="H9" s="22"/>
      <c r="I9" s="23">
        <v>71.050372546351241</v>
      </c>
      <c r="J9" s="24"/>
      <c r="K9" s="22"/>
      <c r="L9" s="20" t="s">
        <v>13</v>
      </c>
      <c r="N9" s="21">
        <v>1163330</v>
      </c>
      <c r="O9" s="25"/>
      <c r="P9" s="26">
        <f>N9/$C$29*100</f>
        <v>0.67295320138137127</v>
      </c>
      <c r="Q9" s="25"/>
      <c r="R9" s="21">
        <v>953544</v>
      </c>
      <c r="S9" s="25"/>
      <c r="T9" s="27">
        <v>0.67914496467729535</v>
      </c>
      <c r="U9" s="25"/>
      <c r="V9" s="28"/>
    </row>
    <row r="10" spans="1:22">
      <c r="A10" s="20" t="s">
        <v>14</v>
      </c>
      <c r="B10" s="18"/>
      <c r="C10" s="29">
        <v>39934340</v>
      </c>
      <c r="D10" s="22"/>
      <c r="E10" s="23">
        <f>C10/$C$29*100</f>
        <v>23.10087588908749</v>
      </c>
      <c r="F10" s="22"/>
      <c r="G10" s="29">
        <v>36026603</v>
      </c>
      <c r="H10" s="22"/>
      <c r="I10" s="23">
        <v>25.659315167289549</v>
      </c>
      <c r="J10" s="24"/>
      <c r="K10" s="22"/>
      <c r="L10" s="20" t="s">
        <v>15</v>
      </c>
      <c r="N10" s="29">
        <v>40851454</v>
      </c>
      <c r="O10" s="25"/>
      <c r="P10" s="26">
        <f>N10/$C$29*100</f>
        <v>23.631400161934987</v>
      </c>
      <c r="Q10" s="25"/>
      <c r="R10" s="29">
        <v>25649459</v>
      </c>
      <c r="S10" s="25"/>
      <c r="T10" s="27">
        <v>18.26837663133189</v>
      </c>
      <c r="U10" s="25"/>
      <c r="V10" s="28"/>
    </row>
    <row r="11" spans="1:22">
      <c r="A11" s="20" t="s">
        <v>16</v>
      </c>
      <c r="B11" s="18"/>
      <c r="C11" s="29">
        <v>33182</v>
      </c>
      <c r="D11" s="22"/>
      <c r="E11" s="30" t="s">
        <v>17</v>
      </c>
      <c r="F11" s="22"/>
      <c r="G11" s="29">
        <v>28804</v>
      </c>
      <c r="H11" s="22"/>
      <c r="I11" s="23" t="s">
        <v>18</v>
      </c>
      <c r="J11" s="24"/>
      <c r="K11" s="22"/>
      <c r="L11" s="20" t="s">
        <v>19</v>
      </c>
      <c r="N11" s="29">
        <v>35740345</v>
      </c>
      <c r="O11" s="25"/>
      <c r="P11" s="26">
        <f>N11/$C$29*100</f>
        <v>20.674769486065596</v>
      </c>
      <c r="Q11" s="25"/>
      <c r="R11" s="29">
        <v>29313534</v>
      </c>
      <c r="S11" s="25"/>
      <c r="T11" s="27">
        <v>20.878049689365877</v>
      </c>
      <c r="U11" s="25"/>
      <c r="V11" s="31"/>
    </row>
    <row r="12" spans="1:22">
      <c r="A12" s="20" t="s">
        <v>20</v>
      </c>
      <c r="C12" s="29">
        <v>99049</v>
      </c>
      <c r="D12" s="25"/>
      <c r="E12" s="32" t="s">
        <v>17</v>
      </c>
      <c r="F12" s="25"/>
      <c r="G12" s="29">
        <v>71225</v>
      </c>
      <c r="H12" s="25"/>
      <c r="I12" s="32" t="s">
        <v>18</v>
      </c>
      <c r="J12" s="24"/>
      <c r="K12" s="22"/>
      <c r="L12" s="20" t="s">
        <v>21</v>
      </c>
      <c r="N12" s="29">
        <v>923016</v>
      </c>
      <c r="P12" s="26" t="s">
        <v>17</v>
      </c>
      <c r="R12" s="33" t="s">
        <v>17</v>
      </c>
      <c r="S12" s="33"/>
      <c r="T12" s="33" t="s">
        <v>17</v>
      </c>
      <c r="U12" s="34"/>
      <c r="V12" s="31"/>
    </row>
    <row r="13" spans="1:22">
      <c r="A13" s="35" t="s">
        <v>22</v>
      </c>
      <c r="B13" s="18"/>
      <c r="C13" s="36">
        <f>SUM(C9:C12)</f>
        <v>166871037</v>
      </c>
      <c r="D13" s="22"/>
      <c r="E13" s="37">
        <f>C13/$C$29*100</f>
        <v>96.530132092337738</v>
      </c>
      <c r="F13" s="22"/>
      <c r="G13" s="36">
        <v>135883915</v>
      </c>
      <c r="H13" s="22"/>
      <c r="I13" s="36">
        <v>96.780931611847592</v>
      </c>
      <c r="J13" s="24"/>
      <c r="K13" s="25"/>
      <c r="L13" s="20" t="s">
        <v>23</v>
      </c>
      <c r="M13" s="38"/>
      <c r="N13" s="39">
        <v>142259</v>
      </c>
      <c r="O13" s="22"/>
      <c r="P13" s="26" t="s">
        <v>17</v>
      </c>
      <c r="Q13" s="34"/>
      <c r="R13" s="39">
        <v>182047</v>
      </c>
      <c r="S13" s="22"/>
      <c r="T13" s="27" t="s">
        <v>18</v>
      </c>
      <c r="U13" s="34"/>
      <c r="V13" s="31"/>
    </row>
    <row r="14" spans="1:22">
      <c r="J14" s="24"/>
      <c r="K14" s="22"/>
      <c r="L14" s="35" t="s">
        <v>24</v>
      </c>
      <c r="M14" s="38"/>
      <c r="N14" s="36">
        <f>SUM(N9:N13)</f>
        <v>78820404</v>
      </c>
      <c r="O14" s="22"/>
      <c r="P14" s="37">
        <f>N14/$C$29*100</f>
        <v>45.595354031936807</v>
      </c>
      <c r="Q14" s="34"/>
      <c r="R14" s="36">
        <v>56098584</v>
      </c>
      <c r="S14" s="22"/>
      <c r="T14" s="37">
        <v>39.955231063407965</v>
      </c>
      <c r="V14" s="31"/>
    </row>
    <row r="15" spans="1:22" ht="21.75" customHeight="1">
      <c r="A15" s="17" t="s">
        <v>25</v>
      </c>
      <c r="B15" s="18"/>
      <c r="C15" s="22"/>
      <c r="D15" s="22"/>
      <c r="E15" s="22"/>
      <c r="F15" s="22"/>
      <c r="G15" s="22"/>
      <c r="H15" s="22"/>
      <c r="I15" s="23"/>
      <c r="J15" s="24"/>
      <c r="K15" s="25"/>
      <c r="U15" s="34"/>
      <c r="V15" s="31"/>
    </row>
    <row r="16" spans="1:22">
      <c r="A16" s="20" t="s">
        <v>26</v>
      </c>
      <c r="C16" s="40">
        <v>8932</v>
      </c>
      <c r="E16" s="27" t="s">
        <v>17</v>
      </c>
      <c r="G16" s="41">
        <v>10597</v>
      </c>
      <c r="H16" s="42"/>
      <c r="I16" s="41" t="s">
        <v>18</v>
      </c>
      <c r="J16" s="24"/>
      <c r="K16" s="22"/>
      <c r="L16" s="17" t="s">
        <v>27</v>
      </c>
      <c r="V16" s="31"/>
    </row>
    <row r="17" spans="1:22" ht="21" customHeight="1">
      <c r="A17" s="20" t="s">
        <v>28</v>
      </c>
      <c r="B17" s="18"/>
      <c r="C17" s="40">
        <v>314875</v>
      </c>
      <c r="D17" s="43"/>
      <c r="E17" s="27" t="s">
        <v>17</v>
      </c>
      <c r="F17" s="43"/>
      <c r="G17" s="41">
        <v>347047</v>
      </c>
      <c r="H17" s="43"/>
      <c r="I17" s="41" t="s">
        <v>18</v>
      </c>
      <c r="J17" s="24"/>
      <c r="K17" s="22"/>
      <c r="L17" s="20" t="s">
        <v>21</v>
      </c>
      <c r="N17" s="39">
        <v>629932</v>
      </c>
      <c r="P17" s="44" t="s">
        <v>17</v>
      </c>
      <c r="R17" s="45" t="s">
        <v>17</v>
      </c>
      <c r="S17" s="33"/>
      <c r="T17" s="45" t="s">
        <v>17</v>
      </c>
      <c r="V17" s="31"/>
    </row>
    <row r="18" spans="1:22">
      <c r="A18" s="20" t="s">
        <v>29</v>
      </c>
      <c r="C18" s="29">
        <v>1541988</v>
      </c>
      <c r="E18" s="27">
        <f>C18/$C$29*100</f>
        <v>0.8919960467723328</v>
      </c>
      <c r="G18" s="33" t="s">
        <v>17</v>
      </c>
      <c r="I18" s="33" t="s">
        <v>17</v>
      </c>
      <c r="J18" s="24"/>
      <c r="K18" s="43"/>
      <c r="N18" s="46"/>
      <c r="P18" s="46"/>
      <c r="R18" s="46"/>
      <c r="T18" s="46"/>
      <c r="U18" s="47"/>
      <c r="V18" s="31"/>
    </row>
    <row r="19" spans="1:22">
      <c r="A19" s="20" t="s">
        <v>30</v>
      </c>
      <c r="B19" s="18"/>
      <c r="C19" s="29">
        <v>103402</v>
      </c>
      <c r="D19" s="43"/>
      <c r="E19" s="27" t="s">
        <v>17</v>
      </c>
      <c r="F19" s="43"/>
      <c r="G19" s="41">
        <v>135094</v>
      </c>
      <c r="H19" s="48"/>
      <c r="I19" s="41" t="s">
        <v>18</v>
      </c>
      <c r="J19" s="24"/>
      <c r="K19" s="43"/>
      <c r="L19" s="35" t="s">
        <v>31</v>
      </c>
      <c r="M19" s="38"/>
      <c r="N19" s="39">
        <f>N14+N17</f>
        <v>79450336</v>
      </c>
      <c r="O19" s="22"/>
      <c r="P19" s="49">
        <f>N19/$C$29*100</f>
        <v>45.959751714496846</v>
      </c>
      <c r="Q19" s="34"/>
      <c r="R19" s="39">
        <v>56098584</v>
      </c>
      <c r="S19" s="22"/>
      <c r="T19" s="49">
        <v>39.955231063407965</v>
      </c>
      <c r="U19" s="47"/>
      <c r="V19" s="31"/>
    </row>
    <row r="20" spans="1:22">
      <c r="A20" s="20" t="s">
        <v>32</v>
      </c>
      <c r="C20" s="29">
        <v>2192</v>
      </c>
      <c r="E20" s="50" t="s">
        <v>17</v>
      </c>
      <c r="F20" s="33"/>
      <c r="G20" s="33" t="s">
        <v>17</v>
      </c>
      <c r="H20" s="33"/>
      <c r="I20" s="51" t="s">
        <v>17</v>
      </c>
      <c r="J20" s="24"/>
      <c r="K20" s="52"/>
      <c r="U20" s="47"/>
      <c r="V20" s="31"/>
    </row>
    <row r="21" spans="1:22">
      <c r="A21" s="20" t="s">
        <v>33</v>
      </c>
      <c r="C21" s="40">
        <v>2226950</v>
      </c>
      <c r="D21" s="43"/>
      <c r="E21" s="27">
        <f>C21/$C$29*100</f>
        <v>1.2882270136730289</v>
      </c>
      <c r="F21" s="52"/>
      <c r="G21" s="40">
        <v>2226950</v>
      </c>
      <c r="H21" s="43"/>
      <c r="I21" s="41">
        <v>1.5861060203704318</v>
      </c>
      <c r="J21" s="24"/>
      <c r="K21" s="25"/>
      <c r="L21" s="17" t="s">
        <v>34</v>
      </c>
      <c r="M21" s="38"/>
      <c r="N21" s="22"/>
      <c r="O21" s="22"/>
      <c r="P21" s="22"/>
      <c r="Q21" s="47"/>
      <c r="R21" s="22"/>
      <c r="S21" s="22"/>
      <c r="T21" s="23"/>
      <c r="U21" s="47"/>
      <c r="V21" s="31"/>
    </row>
    <row r="22" spans="1:22">
      <c r="A22" s="20" t="s">
        <v>35</v>
      </c>
      <c r="C22" s="53">
        <v>1800000</v>
      </c>
      <c r="E22" s="27">
        <f>C22/$C$29*100</f>
        <v>1.0412486246262611</v>
      </c>
      <c r="G22" s="40">
        <v>1800000</v>
      </c>
      <c r="I22" s="41">
        <v>1.2820183823915117</v>
      </c>
      <c r="L22" s="20" t="s">
        <v>36</v>
      </c>
      <c r="M22" s="38"/>
      <c r="N22" s="29">
        <v>10000000</v>
      </c>
      <c r="O22" s="22"/>
      <c r="P22" s="30">
        <f>N22/$C$29*100</f>
        <v>5.7847145812570062</v>
      </c>
      <c r="Q22" s="47"/>
      <c r="R22" s="40">
        <v>10000000</v>
      </c>
      <c r="S22" s="22"/>
      <c r="T22" s="27">
        <v>7.122324346619509</v>
      </c>
      <c r="U22" s="34"/>
      <c r="V22" s="31"/>
    </row>
    <row r="23" spans="1:22">
      <c r="A23" s="35" t="s">
        <v>37</v>
      </c>
      <c r="C23" s="54">
        <f>SUM(C16:C22)</f>
        <v>5998339</v>
      </c>
      <c r="D23" s="25"/>
      <c r="E23" s="36">
        <f>SUM(E17:E22)</f>
        <v>3.2214716850716227</v>
      </c>
      <c r="F23" s="25"/>
      <c r="G23" s="54">
        <v>4519688</v>
      </c>
      <c r="H23" s="25"/>
      <c r="I23" s="36">
        <v>2.8681244027619437</v>
      </c>
      <c r="J23" s="24"/>
      <c r="L23" s="20" t="s">
        <v>38</v>
      </c>
      <c r="N23" s="29">
        <v>39923</v>
      </c>
      <c r="P23" s="30" t="s">
        <v>17</v>
      </c>
      <c r="R23" s="33" t="s">
        <v>17</v>
      </c>
      <c r="S23" s="33"/>
      <c r="T23" s="33" t="s">
        <v>17</v>
      </c>
      <c r="U23" s="34"/>
      <c r="V23" s="31"/>
    </row>
    <row r="24" spans="1:22">
      <c r="J24" s="24"/>
      <c r="K24" s="25"/>
      <c r="L24" s="20" t="s">
        <v>39</v>
      </c>
      <c r="M24" s="38"/>
      <c r="N24" s="22"/>
      <c r="O24" s="22"/>
      <c r="P24" s="22"/>
      <c r="Q24" s="47"/>
      <c r="R24" s="22"/>
      <c r="S24" s="22"/>
      <c r="T24" s="23"/>
      <c r="U24" s="25"/>
      <c r="V24" s="31"/>
    </row>
    <row r="25" spans="1:22">
      <c r="A25" s="55"/>
      <c r="C25" s="25"/>
      <c r="D25" s="25"/>
      <c r="E25" s="25"/>
      <c r="F25" s="25"/>
      <c r="G25" s="25"/>
      <c r="H25" s="25"/>
      <c r="I25" s="25"/>
      <c r="J25" s="24"/>
      <c r="K25" s="32"/>
      <c r="L25" s="35" t="s">
        <v>40</v>
      </c>
      <c r="M25" s="38"/>
      <c r="N25" s="29">
        <v>12354615</v>
      </c>
      <c r="O25" s="22"/>
      <c r="P25" s="23">
        <f>N25/$C$29*100</f>
        <v>7.1467921536316537</v>
      </c>
      <c r="Q25" s="47"/>
      <c r="R25" s="29">
        <v>12354615</v>
      </c>
      <c r="S25" s="22"/>
      <c r="T25" s="27">
        <v>8.7993575207610579</v>
      </c>
      <c r="U25" s="25"/>
      <c r="V25" s="31"/>
    </row>
    <row r="26" spans="1:22">
      <c r="K26" s="25"/>
      <c r="L26" s="35" t="s">
        <v>41</v>
      </c>
      <c r="M26" s="38"/>
      <c r="N26" s="29">
        <v>71024502</v>
      </c>
      <c r="O26" s="22"/>
      <c r="P26" s="56">
        <f>N26/$C$29*100</f>
        <v>41.085647234591747</v>
      </c>
      <c r="Q26" s="34"/>
      <c r="R26" s="29">
        <v>61950404</v>
      </c>
      <c r="S26" s="22"/>
      <c r="T26" s="27">
        <v>44.123087069211465</v>
      </c>
      <c r="V26" s="31"/>
    </row>
    <row r="27" spans="1:22">
      <c r="L27" s="35" t="s">
        <v>42</v>
      </c>
      <c r="M27" s="38"/>
      <c r="N27" s="36">
        <f>SUM(N22:N26)</f>
        <v>93419040</v>
      </c>
      <c r="O27" s="22"/>
      <c r="P27" s="37">
        <f>N27/$C$29*100</f>
        <v>54.040248285503154</v>
      </c>
      <c r="Q27" s="34"/>
      <c r="R27" s="36">
        <v>84305019</v>
      </c>
      <c r="S27" s="22"/>
      <c r="T27" s="37">
        <v>60.044768936592028</v>
      </c>
      <c r="V27" s="31"/>
    </row>
    <row r="28" spans="1:22">
      <c r="C28" s="25"/>
      <c r="D28" s="25"/>
      <c r="E28" s="25"/>
      <c r="F28" s="25"/>
      <c r="G28" s="25"/>
      <c r="H28" s="25"/>
      <c r="I28" s="25"/>
      <c r="J28" s="57"/>
      <c r="K28" s="25"/>
      <c r="V28" s="31"/>
    </row>
    <row r="29" spans="1:22" ht="17.25" thickBot="1">
      <c r="A29" s="17" t="s">
        <v>43</v>
      </c>
      <c r="B29" s="58"/>
      <c r="C29" s="59">
        <f>C13+C23</f>
        <v>172869376</v>
      </c>
      <c r="D29" s="22"/>
      <c r="E29" s="60">
        <v>100</v>
      </c>
      <c r="F29" s="32"/>
      <c r="G29" s="59">
        <v>140403603</v>
      </c>
      <c r="H29" s="22"/>
      <c r="I29" s="60">
        <v>100</v>
      </c>
      <c r="J29" s="57"/>
      <c r="L29" s="55" t="s">
        <v>44</v>
      </c>
      <c r="M29" s="25"/>
      <c r="N29" s="59">
        <f>N19+N27</f>
        <v>172869376</v>
      </c>
      <c r="O29" s="61"/>
      <c r="P29" s="62">
        <v>100</v>
      </c>
      <c r="Q29" s="25"/>
      <c r="R29" s="59">
        <v>140403603</v>
      </c>
      <c r="S29" s="61"/>
      <c r="T29" s="62">
        <v>100</v>
      </c>
      <c r="V29" s="63"/>
    </row>
    <row r="30" spans="1:22" ht="17.25" thickTop="1">
      <c r="J30" s="57"/>
      <c r="V30" s="63"/>
    </row>
    <row r="31" spans="1:22" hidden="1">
      <c r="A31" s="55" t="s">
        <v>45</v>
      </c>
      <c r="J31" s="57"/>
      <c r="N31" s="63"/>
      <c r="O31" s="63"/>
      <c r="P31" s="63"/>
      <c r="Q31" s="63"/>
      <c r="R31" s="63"/>
      <c r="S31" s="63"/>
      <c r="T31" s="63"/>
      <c r="U31" s="63"/>
      <c r="V31" s="63"/>
    </row>
    <row r="33" spans="1:16">
      <c r="A33" s="64"/>
    </row>
    <row r="34" spans="1:16">
      <c r="A34" s="64"/>
      <c r="L34" s="55"/>
    </row>
    <row r="35" spans="1:16">
      <c r="A35" s="64"/>
    </row>
    <row r="36" spans="1:16">
      <c r="A36" s="64"/>
    </row>
    <row r="37" spans="1:16">
      <c r="A37" s="64"/>
    </row>
    <row r="38" spans="1:16">
      <c r="A38" s="64"/>
    </row>
    <row r="39" spans="1:16">
      <c r="A39" s="64"/>
    </row>
    <row r="40" spans="1:16">
      <c r="A40" s="64"/>
    </row>
    <row r="41" spans="1:16">
      <c r="A41" s="64"/>
    </row>
    <row r="42" spans="1:16">
      <c r="A42" s="64"/>
    </row>
    <row r="43" spans="1:16" ht="24.75" hidden="1" customHeight="1">
      <c r="A43" s="2" t="s">
        <v>46</v>
      </c>
      <c r="G43" s="65" t="s">
        <v>47</v>
      </c>
      <c r="H43" s="65"/>
      <c r="L43" s="66" t="s">
        <v>48</v>
      </c>
      <c r="O43" s="65"/>
      <c r="P43" s="65"/>
    </row>
  </sheetData>
  <mergeCells count="8">
    <mergeCell ref="A1:T1"/>
    <mergeCell ref="A2:T2"/>
    <mergeCell ref="A3:T3"/>
    <mergeCell ref="A4:U4"/>
    <mergeCell ref="C6:E6"/>
    <mergeCell ref="G6:I6"/>
    <mergeCell ref="N6:P6"/>
    <mergeCell ref="R6:T6"/>
  </mergeCells>
  <phoneticPr fontId="3" type="noConversion"/>
  <pageMargins left="0.42" right="0.44" top="0.97" bottom="0.8" header="0.5" footer="0.5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4"/>
  <sheetViews>
    <sheetView zoomScaleNormal="100" workbookViewId="0">
      <selection activeCell="AD20" sqref="AD20"/>
    </sheetView>
  </sheetViews>
  <sheetFormatPr defaultRowHeight="15.75"/>
  <cols>
    <col min="1" max="1" width="32.125" style="69" bestFit="1" customWidth="1"/>
    <col min="2" max="2" width="1.625" style="69" customWidth="1"/>
    <col min="3" max="3" width="16.125" style="69" customWidth="1"/>
    <col min="4" max="4" width="1.875" style="69" customWidth="1"/>
    <col min="5" max="5" width="7.875" style="69" customWidth="1"/>
    <col min="6" max="6" width="3.25" style="69" customWidth="1"/>
    <col min="7" max="7" width="16.125" style="69" customWidth="1"/>
    <col min="8" max="8" width="1.875" style="69" customWidth="1"/>
    <col min="9" max="9" width="7.875" style="69" customWidth="1"/>
    <col min="10" max="16384" width="9" style="69"/>
  </cols>
  <sheetData>
    <row r="1" spans="1:11" ht="21.75" customHeight="1">
      <c r="A1" s="67" t="str">
        <f>'BS-中'!A1:T1</f>
        <v>新光金保險代理人股份有限公司</v>
      </c>
      <c r="B1" s="68"/>
      <c r="C1" s="68"/>
      <c r="D1" s="68"/>
      <c r="E1" s="68"/>
      <c r="F1" s="68"/>
      <c r="G1" s="68"/>
      <c r="H1" s="68"/>
      <c r="I1" s="68"/>
    </row>
    <row r="2" spans="1:11" ht="21.75" customHeight="1">
      <c r="A2" s="67" t="s">
        <v>49</v>
      </c>
      <c r="B2" s="68"/>
      <c r="C2" s="68"/>
      <c r="D2" s="68"/>
      <c r="E2" s="68"/>
      <c r="F2" s="68"/>
      <c r="G2" s="68"/>
      <c r="H2" s="68"/>
      <c r="I2" s="68"/>
    </row>
    <row r="3" spans="1:11" ht="21.75" customHeight="1">
      <c r="A3" s="67" t="s">
        <v>50</v>
      </c>
      <c r="B3" s="68"/>
      <c r="C3" s="68"/>
      <c r="D3" s="68"/>
      <c r="E3" s="68"/>
      <c r="F3" s="68"/>
      <c r="G3" s="68"/>
      <c r="H3" s="68"/>
      <c r="I3" s="68"/>
    </row>
    <row r="4" spans="1:11" ht="20.25" customHeight="1">
      <c r="A4" s="70" t="s">
        <v>3</v>
      </c>
      <c r="B4" s="70"/>
      <c r="C4" s="70"/>
      <c r="D4" s="70"/>
      <c r="E4" s="70"/>
      <c r="F4" s="70"/>
      <c r="G4" s="70"/>
      <c r="H4" s="70"/>
      <c r="I4" s="70"/>
    </row>
    <row r="6" spans="1:11" ht="16.5" customHeight="1">
      <c r="C6" s="71" t="s">
        <v>51</v>
      </c>
      <c r="D6" s="71"/>
      <c r="E6" s="71"/>
      <c r="F6" s="72"/>
      <c r="G6" s="71" t="s">
        <v>52</v>
      </c>
      <c r="H6" s="71"/>
      <c r="I6" s="71"/>
    </row>
    <row r="7" spans="1:11" ht="16.5">
      <c r="C7" s="12" t="s">
        <v>7</v>
      </c>
      <c r="D7" s="13"/>
      <c r="E7" s="12" t="s">
        <v>8</v>
      </c>
      <c r="F7" s="73"/>
      <c r="G7" s="12" t="s">
        <v>7</v>
      </c>
      <c r="H7" s="13"/>
      <c r="I7" s="12" t="s">
        <v>8</v>
      </c>
    </row>
    <row r="8" spans="1:11" ht="16.5">
      <c r="A8" s="74" t="s">
        <v>53</v>
      </c>
      <c r="C8" s="75">
        <v>367154075</v>
      </c>
      <c r="D8" s="76"/>
      <c r="E8" s="77">
        <v>100</v>
      </c>
      <c r="G8" s="75">
        <v>340741857</v>
      </c>
      <c r="H8" s="76"/>
      <c r="I8" s="77">
        <v>100</v>
      </c>
      <c r="J8" s="78"/>
      <c r="K8" s="78"/>
    </row>
    <row r="9" spans="1:11">
      <c r="C9" s="77"/>
      <c r="D9" s="76"/>
      <c r="E9" s="77"/>
      <c r="G9" s="77"/>
      <c r="H9" s="76"/>
      <c r="I9" s="77"/>
      <c r="J9" s="78"/>
      <c r="K9" s="78"/>
    </row>
    <row r="10" spans="1:11" ht="16.5">
      <c r="A10" s="74" t="s">
        <v>54</v>
      </c>
      <c r="C10" s="79">
        <v>-237213407</v>
      </c>
      <c r="D10" s="76"/>
      <c r="E10" s="80">
        <f>C10/$C$8*100+1</f>
        <v>-63.608681518787449</v>
      </c>
      <c r="G10" s="79">
        <v>-219881785</v>
      </c>
      <c r="H10" s="76"/>
      <c r="I10" s="79">
        <v>-63.530312458794867</v>
      </c>
      <c r="J10" s="78"/>
      <c r="K10" s="78"/>
    </row>
    <row r="11" spans="1:11">
      <c r="C11" s="81"/>
      <c r="D11" s="76"/>
      <c r="E11" s="81"/>
      <c r="G11" s="81"/>
      <c r="H11" s="76"/>
      <c r="I11" s="81"/>
      <c r="J11" s="78"/>
      <c r="K11" s="78"/>
    </row>
    <row r="12" spans="1:11" ht="16.5">
      <c r="A12" s="74" t="s">
        <v>55</v>
      </c>
      <c r="C12" s="82">
        <f>SUM(C8:C11)</f>
        <v>129940668</v>
      </c>
      <c r="D12" s="76"/>
      <c r="E12" s="83">
        <f>SUM(E8:E11)</f>
        <v>36.391318481212551</v>
      </c>
      <c r="G12" s="82">
        <v>120860072</v>
      </c>
      <c r="H12" s="76"/>
      <c r="I12" s="83">
        <v>36.469687541205133</v>
      </c>
      <c r="J12" s="78"/>
      <c r="K12" s="78"/>
    </row>
    <row r="13" spans="1:11">
      <c r="C13" s="77"/>
      <c r="D13" s="76"/>
      <c r="E13" s="77"/>
      <c r="G13" s="77"/>
      <c r="H13" s="76"/>
      <c r="I13" s="77"/>
      <c r="J13" s="78"/>
      <c r="K13" s="78"/>
    </row>
    <row r="14" spans="1:11" ht="16.5">
      <c r="A14" s="74" t="s">
        <v>56</v>
      </c>
      <c r="C14" s="84">
        <v>-55844431</v>
      </c>
      <c r="D14" s="85"/>
      <c r="E14" s="84">
        <f>C14/$C$8*100</f>
        <v>-15.210080672535092</v>
      </c>
      <c r="F14" s="86"/>
      <c r="G14" s="84">
        <v>-49740912</v>
      </c>
      <c r="H14" s="85"/>
      <c r="I14" s="87">
        <v>-14.59782852565718</v>
      </c>
      <c r="J14" s="78"/>
      <c r="K14" s="78"/>
    </row>
    <row r="15" spans="1:11">
      <c r="C15" s="85"/>
      <c r="D15" s="85"/>
      <c r="E15" s="85"/>
      <c r="F15" s="86"/>
      <c r="G15" s="85"/>
      <c r="H15" s="85"/>
      <c r="I15" s="85"/>
      <c r="J15" s="78"/>
      <c r="K15" s="78"/>
    </row>
    <row r="16" spans="1:11" ht="16.5">
      <c r="A16" s="74" t="s">
        <v>57</v>
      </c>
      <c r="C16" s="88">
        <f>SUM(C12:C14)</f>
        <v>74096237</v>
      </c>
      <c r="D16" s="85"/>
      <c r="E16" s="89">
        <f>C16/$C$8*100</f>
        <v>20.181237808677459</v>
      </c>
      <c r="F16" s="86"/>
      <c r="G16" s="88">
        <v>71119160</v>
      </c>
      <c r="H16" s="85"/>
      <c r="I16" s="90">
        <v>20.871859015547951</v>
      </c>
      <c r="J16" s="78"/>
      <c r="K16" s="78"/>
    </row>
    <row r="17" spans="1:11">
      <c r="C17" s="85"/>
      <c r="D17" s="85"/>
      <c r="E17" s="85"/>
      <c r="F17" s="86"/>
      <c r="G17" s="85"/>
      <c r="H17" s="85"/>
      <c r="I17" s="85"/>
      <c r="J17" s="78"/>
      <c r="K17" s="78"/>
    </row>
    <row r="18" spans="1:11" ht="16.5">
      <c r="A18" s="74" t="s">
        <v>58</v>
      </c>
      <c r="C18" s="85"/>
      <c r="D18" s="85"/>
      <c r="E18" s="85"/>
      <c r="F18" s="86"/>
      <c r="G18" s="85"/>
      <c r="H18" s="85"/>
      <c r="I18" s="85"/>
      <c r="J18" s="78"/>
      <c r="K18" s="78"/>
    </row>
    <row r="19" spans="1:11" ht="16.5">
      <c r="A19" s="91" t="s">
        <v>59</v>
      </c>
      <c r="C19" s="92">
        <v>215565</v>
      </c>
      <c r="D19" s="93"/>
      <c r="E19" s="94" t="s">
        <v>17</v>
      </c>
      <c r="F19" s="95"/>
      <c r="G19" s="92">
        <v>124241</v>
      </c>
      <c r="H19" s="93"/>
      <c r="I19" s="94" t="s">
        <v>18</v>
      </c>
      <c r="J19" s="78"/>
      <c r="K19" s="78"/>
    </row>
    <row r="20" spans="1:11" ht="16.5">
      <c r="A20" s="91" t="s">
        <v>60</v>
      </c>
      <c r="C20" s="84">
        <v>-32596</v>
      </c>
      <c r="D20" s="85"/>
      <c r="E20" s="84" t="s">
        <v>17</v>
      </c>
      <c r="G20" s="96" t="s">
        <v>17</v>
      </c>
      <c r="I20" s="96" t="s">
        <v>17</v>
      </c>
      <c r="J20" s="78"/>
      <c r="K20" s="78"/>
    </row>
    <row r="21" spans="1:11" ht="16.5">
      <c r="A21" s="91" t="s">
        <v>61</v>
      </c>
      <c r="C21" s="97">
        <f>SUM(C19:C20)</f>
        <v>182969</v>
      </c>
      <c r="D21" s="85"/>
      <c r="E21" s="97" t="s">
        <v>17</v>
      </c>
      <c r="G21" s="98">
        <f>SUM(G19:G20)</f>
        <v>124241</v>
      </c>
      <c r="I21" s="99" t="s">
        <v>17</v>
      </c>
      <c r="J21" s="78"/>
      <c r="K21" s="78"/>
    </row>
    <row r="22" spans="1:11">
      <c r="C22" s="100"/>
      <c r="D22" s="100"/>
      <c r="E22" s="100"/>
      <c r="F22" s="86"/>
      <c r="G22" s="100"/>
      <c r="H22" s="100"/>
      <c r="I22" s="100"/>
      <c r="J22" s="78"/>
      <c r="K22" s="78"/>
    </row>
    <row r="23" spans="1:11" ht="16.5">
      <c r="A23" s="74" t="s">
        <v>62</v>
      </c>
      <c r="C23" s="82">
        <f>C16+C21</f>
        <v>74279206</v>
      </c>
      <c r="D23" s="85"/>
      <c r="E23" s="101">
        <f>C23/$C$8*100</f>
        <v>20.231072200410686</v>
      </c>
      <c r="F23" s="86"/>
      <c r="G23" s="82">
        <v>71243401</v>
      </c>
      <c r="H23" s="85"/>
      <c r="I23" s="102">
        <v>20.908320928708211</v>
      </c>
      <c r="J23" s="78"/>
      <c r="K23" s="78"/>
    </row>
    <row r="24" spans="1:11">
      <c r="C24" s="85"/>
      <c r="D24" s="85"/>
      <c r="E24" s="85"/>
      <c r="F24" s="86"/>
      <c r="G24" s="85"/>
      <c r="H24" s="85"/>
      <c r="I24" s="85"/>
      <c r="K24" s="103"/>
    </row>
    <row r="25" spans="1:11" ht="16.5">
      <c r="A25" s="74" t="s">
        <v>63</v>
      </c>
      <c r="C25" s="84">
        <v>-15205108</v>
      </c>
      <c r="D25" s="85"/>
      <c r="E25" s="84">
        <f>C25/$C$8*100</f>
        <v>-4.1413425685115985</v>
      </c>
      <c r="F25" s="86"/>
      <c r="G25" s="84">
        <v>-14258065</v>
      </c>
      <c r="H25" s="85"/>
      <c r="I25" s="87">
        <v>-4.1844184115014667</v>
      </c>
      <c r="J25" s="78"/>
      <c r="K25" s="78"/>
    </row>
    <row r="26" spans="1:11">
      <c r="C26" s="85"/>
      <c r="D26" s="85"/>
      <c r="E26" s="85"/>
      <c r="F26" s="95"/>
      <c r="G26" s="85"/>
      <c r="H26" s="85"/>
      <c r="I26" s="85"/>
    </row>
    <row r="27" spans="1:11" ht="16.5">
      <c r="A27" s="74" t="s">
        <v>64</v>
      </c>
      <c r="C27" s="82">
        <f>SUM(C23:C26)</f>
        <v>59074098</v>
      </c>
      <c r="D27" s="85"/>
      <c r="E27" s="82">
        <f>C27/$C$8*100</f>
        <v>16.08972963189909</v>
      </c>
      <c r="F27" s="86"/>
      <c r="G27" s="82">
        <v>56985336</v>
      </c>
      <c r="H27" s="85"/>
      <c r="I27" s="82">
        <v>16.723902517206742</v>
      </c>
    </row>
    <row r="29" spans="1:11" ht="16.5">
      <c r="A29" s="74" t="s">
        <v>65</v>
      </c>
      <c r="C29" s="88" t="s">
        <v>17</v>
      </c>
      <c r="D29" s="104"/>
      <c r="E29" s="90" t="s">
        <v>17</v>
      </c>
      <c r="F29" s="105"/>
      <c r="G29" s="88" t="s">
        <v>18</v>
      </c>
      <c r="H29" s="100"/>
      <c r="I29" s="106" t="s">
        <v>18</v>
      </c>
    </row>
    <row r="31" spans="1:11" ht="17.25" thickBot="1">
      <c r="A31" s="74" t="s">
        <v>66</v>
      </c>
      <c r="C31" s="59">
        <f>SUM(C27)</f>
        <v>59074098</v>
      </c>
      <c r="E31" s="107">
        <f>SUM(E27:E30)</f>
        <v>16.08972963189909</v>
      </c>
      <c r="G31" s="59">
        <v>56985336</v>
      </c>
      <c r="I31" s="107">
        <v>16.723902517206742</v>
      </c>
    </row>
    <row r="32" spans="1:11" ht="16.5" thickTop="1"/>
    <row r="33" spans="1:7" ht="16.5">
      <c r="A33" s="55"/>
    </row>
    <row r="43" spans="1:7" ht="16.5">
      <c r="A43"/>
      <c r="B43"/>
      <c r="C43"/>
      <c r="D43"/>
      <c r="E43"/>
      <c r="F43"/>
      <c r="G43"/>
    </row>
    <row r="44" spans="1:7" ht="16.5" hidden="1">
      <c r="A44" s="65" t="str">
        <f>'BS-中'!A43</f>
        <v>負責人：陳忠誼</v>
      </c>
      <c r="C44" s="2" t="str">
        <f>'BS-中'!G43</f>
        <v>經理人：簡義仁</v>
      </c>
      <c r="G44" s="2" t="str">
        <f>'BS-中'!L43</f>
        <v>主辦會計：蔡文英</v>
      </c>
    </row>
    <row r="45" spans="1:7" ht="16.5">
      <c r="A45"/>
      <c r="B45"/>
      <c r="C45"/>
      <c r="D45"/>
      <c r="E45"/>
      <c r="F45"/>
      <c r="G45"/>
    </row>
    <row r="46" spans="1:7" ht="16.5">
      <c r="A46"/>
      <c r="B46"/>
      <c r="C46"/>
      <c r="D46"/>
      <c r="E46"/>
      <c r="F46"/>
      <c r="G46"/>
    </row>
    <row r="348" spans="1:1">
      <c r="A348" s="108"/>
    </row>
    <row r="349" spans="1:1">
      <c r="A349" s="109"/>
    </row>
    <row r="350" spans="1:1">
      <c r="A350" s="108"/>
    </row>
    <row r="352" spans="1:1">
      <c r="A352" s="108"/>
    </row>
    <row r="353" spans="1:1">
      <c r="A353" s="109"/>
    </row>
    <row r="354" spans="1:1">
      <c r="A354" s="108"/>
    </row>
    <row r="356" spans="1:1">
      <c r="A356" s="108"/>
    </row>
    <row r="357" spans="1:1">
      <c r="A357" s="109"/>
    </row>
    <row r="358" spans="1:1">
      <c r="A358" s="108"/>
    </row>
    <row r="392" spans="1:1">
      <c r="A392" s="108"/>
    </row>
    <row r="393" spans="1:1">
      <c r="A393" s="109"/>
    </row>
    <row r="394" spans="1:1">
      <c r="A394" s="109"/>
    </row>
    <row r="395" spans="1:1">
      <c r="A395" s="109"/>
    </row>
    <row r="396" spans="1:1">
      <c r="A396" s="108"/>
    </row>
    <row r="397" spans="1:1">
      <c r="A397" s="108"/>
    </row>
    <row r="398" spans="1:1">
      <c r="A398" s="108"/>
    </row>
    <row r="399" spans="1:1">
      <c r="A399" s="108"/>
    </row>
    <row r="400" spans="1:1">
      <c r="A400" s="109"/>
    </row>
    <row r="401" spans="1:1">
      <c r="A401" s="109"/>
    </row>
    <row r="402" spans="1:1">
      <c r="A402" s="109"/>
    </row>
    <row r="403" spans="1:1">
      <c r="A403" s="108"/>
    </row>
    <row r="404" spans="1:1">
      <c r="A404" s="108"/>
    </row>
    <row r="594" spans="1:1">
      <c r="A594" s="108"/>
    </row>
  </sheetData>
  <mergeCells count="6">
    <mergeCell ref="A1:I1"/>
    <mergeCell ref="A2:I2"/>
    <mergeCell ref="A3:I3"/>
    <mergeCell ref="A4:I4"/>
    <mergeCell ref="C6:E6"/>
    <mergeCell ref="G6:I6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workbookViewId="0">
      <selection activeCell="AD20" sqref="AD20"/>
    </sheetView>
  </sheetViews>
  <sheetFormatPr defaultRowHeight="16.5"/>
  <cols>
    <col min="1" max="1" width="23.875" customWidth="1"/>
    <col min="2" max="2" width="2.5" customWidth="1"/>
    <col min="3" max="3" width="14.25" customWidth="1"/>
    <col min="4" max="4" width="3.75" customWidth="1"/>
    <col min="5" max="5" width="14.25" customWidth="1"/>
    <col min="6" max="6" width="3.625" customWidth="1"/>
    <col min="7" max="7" width="14.625" customWidth="1"/>
    <col min="8" max="8" width="3.5" customWidth="1"/>
    <col min="9" max="9" width="14.75" bestFit="1" customWidth="1"/>
    <col min="10" max="10" width="3.125" customWidth="1"/>
    <col min="11" max="11" width="14.75" bestFit="1" customWidth="1"/>
  </cols>
  <sheetData>
    <row r="1" spans="1:16">
      <c r="A1" s="1" t="str">
        <f>'BS-中'!A1:T1</f>
        <v>新光金保險代理人股份有限公司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>
      <c r="A3" s="1" t="s">
        <v>50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6">
      <c r="A5" s="64"/>
    </row>
    <row r="6" spans="1:16">
      <c r="A6" s="76"/>
      <c r="B6" s="76"/>
      <c r="C6" s="76"/>
      <c r="D6" s="76"/>
      <c r="E6" s="76"/>
      <c r="F6" s="76"/>
      <c r="G6" s="110" t="s">
        <v>39</v>
      </c>
      <c r="H6" s="110"/>
      <c r="I6" s="110"/>
      <c r="J6" s="19"/>
      <c r="K6" s="76"/>
    </row>
    <row r="7" spans="1:16">
      <c r="A7" s="76"/>
      <c r="B7" s="76"/>
      <c r="C7" s="111" t="s">
        <v>68</v>
      </c>
      <c r="D7" s="76"/>
      <c r="E7" s="111" t="s">
        <v>38</v>
      </c>
      <c r="F7" s="112"/>
      <c r="G7" s="111" t="s">
        <v>40</v>
      </c>
      <c r="H7" s="113"/>
      <c r="I7" s="114" t="s">
        <v>41</v>
      </c>
      <c r="J7" s="76"/>
      <c r="K7" s="111" t="s">
        <v>69</v>
      </c>
    </row>
    <row r="8" spans="1:16">
      <c r="A8" s="17" t="s">
        <v>70</v>
      </c>
      <c r="B8" s="18"/>
      <c r="C8" s="21">
        <v>10000000</v>
      </c>
      <c r="D8" s="115"/>
      <c r="E8" s="21">
        <v>0</v>
      </c>
      <c r="F8" s="116"/>
      <c r="G8" s="21">
        <v>6788631</v>
      </c>
      <c r="H8" s="115"/>
      <c r="I8" s="21">
        <v>60531052</v>
      </c>
      <c r="J8" s="21"/>
      <c r="K8" s="21">
        <v>77319683</v>
      </c>
    </row>
    <row r="9" spans="1:16">
      <c r="A9" s="117"/>
      <c r="B9" s="18"/>
      <c r="C9" s="115"/>
      <c r="D9" s="115"/>
      <c r="E9" s="115"/>
      <c r="F9" s="118"/>
      <c r="G9" s="115"/>
      <c r="H9" s="115"/>
      <c r="I9" s="115"/>
      <c r="J9" s="115"/>
      <c r="K9" s="115"/>
    </row>
    <row r="10" spans="1:16" ht="17.25" customHeight="1">
      <c r="A10" s="17" t="s">
        <v>71</v>
      </c>
      <c r="B10" s="18"/>
      <c r="C10" s="115"/>
      <c r="D10" s="115"/>
      <c r="E10" s="115"/>
      <c r="F10" s="118"/>
      <c r="G10" s="115"/>
      <c r="H10" s="115"/>
      <c r="I10" s="115"/>
      <c r="J10" s="115"/>
      <c r="K10" s="115"/>
    </row>
    <row r="11" spans="1:16">
      <c r="A11" s="20" t="s">
        <v>72</v>
      </c>
      <c r="B11" s="18"/>
      <c r="C11" s="119">
        <v>0</v>
      </c>
      <c r="D11" s="118"/>
      <c r="E11" s="119">
        <v>0</v>
      </c>
      <c r="F11" s="119"/>
      <c r="G11" s="120">
        <v>5565984</v>
      </c>
      <c r="H11" s="115"/>
      <c r="I11" s="121">
        <v>-5565984</v>
      </c>
      <c r="J11" s="115"/>
      <c r="K11" s="122">
        <f>SUM(C11:I11)</f>
        <v>0</v>
      </c>
    </row>
    <row r="12" spans="1:16">
      <c r="A12" s="20" t="s">
        <v>73</v>
      </c>
      <c r="B12" s="18"/>
      <c r="C12" s="120" t="s">
        <v>17</v>
      </c>
      <c r="D12" s="118"/>
      <c r="E12" s="120" t="s">
        <v>17</v>
      </c>
      <c r="F12" s="120"/>
      <c r="G12" s="119" t="s">
        <v>18</v>
      </c>
      <c r="H12" s="115"/>
      <c r="I12" s="121">
        <v>-50000000</v>
      </c>
      <c r="J12" s="115"/>
      <c r="K12" s="121">
        <f>SUM(C12:I12)</f>
        <v>-50000000</v>
      </c>
    </row>
    <row r="13" spans="1:16">
      <c r="A13" s="20"/>
      <c r="B13" s="18"/>
      <c r="C13" s="115"/>
      <c r="D13" s="115"/>
      <c r="E13" s="115"/>
      <c r="F13" s="118"/>
      <c r="G13" s="115"/>
      <c r="H13" s="115"/>
      <c r="I13" s="123"/>
      <c r="J13" s="115"/>
      <c r="K13" s="123"/>
    </row>
    <row r="14" spans="1:16">
      <c r="A14" s="17" t="s">
        <v>74</v>
      </c>
      <c r="B14" s="18"/>
      <c r="C14" s="124">
        <v>0</v>
      </c>
      <c r="D14" s="115"/>
      <c r="E14" s="124">
        <v>0</v>
      </c>
      <c r="F14" s="119"/>
      <c r="G14" s="124">
        <v>0</v>
      </c>
      <c r="H14" s="115"/>
      <c r="I14" s="125">
        <v>56985336</v>
      </c>
      <c r="J14" s="115"/>
      <c r="K14" s="125">
        <f>SUM(C14:I14)</f>
        <v>56985336</v>
      </c>
      <c r="L14" s="63"/>
      <c r="M14" s="63"/>
      <c r="N14" s="63"/>
      <c r="O14" s="63"/>
      <c r="P14" s="63"/>
    </row>
    <row r="15" spans="1:16">
      <c r="A15" s="17"/>
      <c r="B15" s="18"/>
      <c r="C15" s="119"/>
      <c r="D15" s="115"/>
      <c r="E15" s="119"/>
      <c r="F15" s="119"/>
      <c r="G15" s="119"/>
      <c r="H15" s="115"/>
      <c r="I15" s="126"/>
      <c r="J15" s="115"/>
      <c r="K15" s="126"/>
      <c r="L15" s="63"/>
      <c r="M15" s="63"/>
      <c r="N15" s="63"/>
      <c r="O15" s="63"/>
      <c r="P15" s="63"/>
    </row>
    <row r="16" spans="1:16">
      <c r="A16" s="17" t="s">
        <v>75</v>
      </c>
      <c r="B16" s="18"/>
      <c r="C16" s="120">
        <f>SUM(C8:C14)</f>
        <v>10000000</v>
      </c>
      <c r="D16" s="118"/>
      <c r="E16" s="120">
        <f>SUM(E8:E14)</f>
        <v>0</v>
      </c>
      <c r="F16" s="120"/>
      <c r="G16" s="120">
        <f>SUM(G8:G14)</f>
        <v>12354615</v>
      </c>
      <c r="H16" s="118"/>
      <c r="I16" s="120">
        <f>SUM(I8:I14)</f>
        <v>61950404</v>
      </c>
      <c r="J16" s="118"/>
      <c r="K16" s="120">
        <f>SUM(K8:K14)</f>
        <v>84305019</v>
      </c>
    </row>
    <row r="17" spans="1:16">
      <c r="A17" s="17"/>
      <c r="B17" s="18"/>
      <c r="C17" s="119"/>
      <c r="D17" s="115"/>
      <c r="E17" s="119"/>
      <c r="F17" s="119"/>
      <c r="G17" s="119"/>
      <c r="H17" s="115"/>
      <c r="I17" s="120"/>
      <c r="J17" s="115"/>
      <c r="K17" s="127"/>
    </row>
    <row r="18" spans="1:16" ht="17.25" customHeight="1">
      <c r="A18" s="17" t="s">
        <v>76</v>
      </c>
      <c r="B18" s="18"/>
      <c r="C18" s="115"/>
      <c r="D18" s="115"/>
      <c r="E18" s="115"/>
      <c r="F18" s="118"/>
      <c r="G18" s="115"/>
      <c r="H18" s="115"/>
      <c r="I18" s="115"/>
      <c r="J18" s="115"/>
      <c r="K18" s="115"/>
    </row>
    <row r="19" spans="1:16">
      <c r="A19" s="20" t="s">
        <v>73</v>
      </c>
      <c r="B19" s="18"/>
      <c r="C19" s="128" t="s">
        <v>17</v>
      </c>
      <c r="D19" s="115"/>
      <c r="E19" s="128" t="s">
        <v>17</v>
      </c>
      <c r="F19" s="120"/>
      <c r="G19" s="121" t="s">
        <v>17</v>
      </c>
      <c r="H19" s="115"/>
      <c r="I19" s="121">
        <v>-50000000</v>
      </c>
      <c r="J19" s="115"/>
      <c r="K19" s="121">
        <f>SUM(C19:I19)</f>
        <v>-50000000</v>
      </c>
    </row>
    <row r="20" spans="1:16">
      <c r="A20" s="20"/>
      <c r="B20" s="18"/>
      <c r="C20" s="128"/>
      <c r="D20" s="115"/>
      <c r="E20" s="128"/>
      <c r="F20" s="120"/>
      <c r="G20" s="121"/>
      <c r="H20" s="115"/>
      <c r="I20" s="121"/>
      <c r="J20" s="115"/>
      <c r="K20" s="121"/>
    </row>
    <row r="21" spans="1:16">
      <c r="A21" s="129" t="s">
        <v>77</v>
      </c>
      <c r="B21" s="18"/>
      <c r="C21" s="128" t="s">
        <v>17</v>
      </c>
      <c r="D21" s="115"/>
      <c r="E21" s="130">
        <v>39923</v>
      </c>
      <c r="F21" s="120"/>
      <c r="G21" s="121" t="s">
        <v>17</v>
      </c>
      <c r="H21" s="115"/>
      <c r="I21" s="121" t="s">
        <v>17</v>
      </c>
      <c r="J21" s="115"/>
      <c r="K21" s="121">
        <f>SUM(C21:I21)</f>
        <v>39923</v>
      </c>
    </row>
    <row r="22" spans="1:16">
      <c r="A22" s="20"/>
      <c r="B22" s="18"/>
      <c r="C22" s="128"/>
      <c r="D22" s="115"/>
      <c r="E22" s="128"/>
      <c r="F22" s="120"/>
      <c r="G22" s="121"/>
      <c r="H22" s="115"/>
      <c r="I22" s="121"/>
      <c r="J22" s="115"/>
      <c r="K22" s="121"/>
    </row>
    <row r="23" spans="1:16">
      <c r="A23" s="17" t="s">
        <v>78</v>
      </c>
      <c r="B23" s="18"/>
      <c r="C23" s="124">
        <v>0</v>
      </c>
      <c r="D23" s="115"/>
      <c r="E23" s="124">
        <v>0</v>
      </c>
      <c r="F23" s="119"/>
      <c r="G23" s="124">
        <v>0</v>
      </c>
      <c r="H23" s="115"/>
      <c r="I23" s="125">
        <v>59074098</v>
      </c>
      <c r="J23" s="115"/>
      <c r="K23" s="125">
        <f>SUM(C23:I23)</f>
        <v>59074098</v>
      </c>
      <c r="L23" s="63"/>
      <c r="M23" s="63"/>
      <c r="N23" s="63"/>
      <c r="O23" s="63"/>
      <c r="P23" s="63"/>
    </row>
    <row r="24" spans="1:16">
      <c r="A24" s="117"/>
      <c r="B24" s="18"/>
      <c r="C24" s="115"/>
      <c r="D24" s="115"/>
      <c r="E24" s="115"/>
      <c r="F24" s="118"/>
      <c r="G24" s="115"/>
      <c r="H24" s="115"/>
      <c r="I24" s="115"/>
      <c r="J24" s="115"/>
      <c r="K24" s="115"/>
    </row>
    <row r="25" spans="1:16" ht="17.25" thickBot="1">
      <c r="A25" s="17" t="s">
        <v>79</v>
      </c>
      <c r="B25" s="18"/>
      <c r="C25" s="131">
        <f>SUM(C16:C23)</f>
        <v>10000000</v>
      </c>
      <c r="D25" s="115"/>
      <c r="E25" s="131">
        <f>SUM(E16:E23)</f>
        <v>39923</v>
      </c>
      <c r="F25" s="116"/>
      <c r="G25" s="131">
        <f>SUM(G16:G23)</f>
        <v>12354615</v>
      </c>
      <c r="H25" s="115"/>
      <c r="I25" s="131">
        <f>SUM(I16:I23)</f>
        <v>71024502</v>
      </c>
      <c r="J25" s="115"/>
      <c r="K25" s="131">
        <f>SUM(K16:K23)</f>
        <v>93419040</v>
      </c>
    </row>
    <row r="26" spans="1:16" ht="17.25" thickTop="1"/>
    <row r="29" spans="1:16">
      <c r="A29" s="55"/>
    </row>
    <row r="34" spans="1:9" hidden="1">
      <c r="A34" s="65" t="str">
        <f>'IS-中'!A44</f>
        <v>負責人：陳忠誼</v>
      </c>
      <c r="B34" s="69"/>
      <c r="C34" s="2" t="str">
        <f>'IS-中'!C44</f>
        <v>經理人：簡義仁</v>
      </c>
      <c r="D34" s="69"/>
      <c r="E34" s="2">
        <f>'IS-中'!E44</f>
        <v>0</v>
      </c>
      <c r="F34" s="2"/>
      <c r="G34" s="69"/>
      <c r="H34" s="69"/>
      <c r="I34" s="2" t="str">
        <f>'IS-中'!G44</f>
        <v>主辦會計：蔡文英</v>
      </c>
    </row>
  </sheetData>
  <mergeCells count="5">
    <mergeCell ref="A1:K1"/>
    <mergeCell ref="A2:K2"/>
    <mergeCell ref="A3:K3"/>
    <mergeCell ref="A4:K4"/>
    <mergeCell ref="G6:I6"/>
  </mergeCells>
  <phoneticPr fontId="3" type="noConversion"/>
  <pageMargins left="0.59055118110236227" right="0.59055118110236227" top="0.62992125984251968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workbookViewId="0">
      <selection activeCell="AD20" sqref="AD20"/>
    </sheetView>
  </sheetViews>
  <sheetFormatPr defaultRowHeight="16.5"/>
  <cols>
    <col min="1" max="1" width="42" customWidth="1"/>
    <col min="2" max="2" width="2.875" customWidth="1"/>
    <col min="3" max="3" width="14.5" customWidth="1"/>
    <col min="4" max="4" width="2.875" customWidth="1"/>
    <col min="5" max="5" width="14.5" customWidth="1"/>
  </cols>
  <sheetData>
    <row r="1" spans="1:5">
      <c r="A1" s="1" t="str">
        <f>'BS-中'!A1:T1</f>
        <v>新光金保險代理人股份有限公司</v>
      </c>
      <c r="B1" s="1"/>
      <c r="C1" s="1"/>
      <c r="D1" s="1"/>
      <c r="E1" s="1"/>
    </row>
    <row r="2" spans="1:5">
      <c r="A2" s="1" t="s">
        <v>80</v>
      </c>
      <c r="B2" s="1"/>
      <c r="C2" s="1"/>
      <c r="D2" s="1"/>
      <c r="E2" s="1"/>
    </row>
    <row r="3" spans="1:5">
      <c r="A3" s="1" t="s">
        <v>50</v>
      </c>
      <c r="B3" s="1"/>
      <c r="C3" s="1"/>
      <c r="D3" s="1"/>
      <c r="E3" s="1"/>
    </row>
    <row r="4" spans="1:5">
      <c r="A4" s="3" t="s">
        <v>3</v>
      </c>
      <c r="B4" s="3"/>
      <c r="C4" s="3"/>
      <c r="D4" s="3"/>
      <c r="E4" s="3"/>
    </row>
    <row r="5" spans="1:5">
      <c r="A5" s="4"/>
    </row>
    <row r="6" spans="1:5">
      <c r="A6" s="5"/>
      <c r="B6" s="5"/>
      <c r="C6" s="12" t="s">
        <v>51</v>
      </c>
      <c r="D6" s="13"/>
      <c r="E6" s="12" t="s">
        <v>52</v>
      </c>
    </row>
    <row r="7" spans="1:5">
      <c r="A7" s="132" t="s">
        <v>81</v>
      </c>
      <c r="B7" s="5"/>
      <c r="C7" s="76"/>
      <c r="D7" s="76"/>
      <c r="E7" s="76"/>
    </row>
    <row r="8" spans="1:5">
      <c r="A8" s="133" t="s">
        <v>82</v>
      </c>
      <c r="B8" s="5"/>
      <c r="C8" s="134">
        <v>74279206</v>
      </c>
      <c r="D8" s="22"/>
      <c r="E8" s="134">
        <v>71243401</v>
      </c>
    </row>
    <row r="9" spans="1:5">
      <c r="A9" s="133" t="s">
        <v>83</v>
      </c>
      <c r="B9" s="5"/>
      <c r="C9" s="135"/>
      <c r="D9" s="22"/>
      <c r="E9" s="134"/>
    </row>
    <row r="10" spans="1:5">
      <c r="A10" s="133" t="s">
        <v>84</v>
      </c>
      <c r="B10" s="5"/>
      <c r="C10" s="136">
        <v>-215565</v>
      </c>
      <c r="D10" s="22"/>
      <c r="E10" s="136">
        <v>-124241</v>
      </c>
    </row>
    <row r="11" spans="1:5">
      <c r="A11" s="133" t="s">
        <v>85</v>
      </c>
      <c r="C11" s="136">
        <v>32596</v>
      </c>
      <c r="E11" s="33" t="s">
        <v>17</v>
      </c>
    </row>
    <row r="12" spans="1:5">
      <c r="A12" s="133" t="s">
        <v>86</v>
      </c>
      <c r="B12" s="5"/>
      <c r="C12" s="136">
        <v>1325529</v>
      </c>
      <c r="D12" s="137"/>
      <c r="E12" s="136">
        <v>193198</v>
      </c>
    </row>
    <row r="13" spans="1:5">
      <c r="A13" s="133" t="s">
        <v>87</v>
      </c>
      <c r="B13" s="5"/>
      <c r="C13" s="136">
        <v>56752</v>
      </c>
      <c r="D13" s="137"/>
      <c r="E13" s="136">
        <v>159051</v>
      </c>
    </row>
    <row r="14" spans="1:5">
      <c r="A14" s="133" t="s">
        <v>88</v>
      </c>
      <c r="C14" s="130">
        <v>39923</v>
      </c>
      <c r="E14" s="33" t="s">
        <v>17</v>
      </c>
    </row>
    <row r="15" spans="1:5">
      <c r="A15" s="133" t="s">
        <v>89</v>
      </c>
      <c r="B15" s="5"/>
      <c r="C15" s="136"/>
      <c r="D15" s="136"/>
      <c r="E15" s="136"/>
    </row>
    <row r="16" spans="1:5">
      <c r="A16" s="133" t="s">
        <v>90</v>
      </c>
      <c r="B16" s="5"/>
      <c r="C16" s="136">
        <v>-3907737</v>
      </c>
      <c r="D16" s="136"/>
      <c r="E16" s="136">
        <v>-2040512</v>
      </c>
    </row>
    <row r="17" spans="1:5">
      <c r="A17" s="133" t="s">
        <v>91</v>
      </c>
      <c r="B17" s="5"/>
      <c r="C17" s="136">
        <v>-27824</v>
      </c>
      <c r="D17" s="136"/>
      <c r="E17" s="136">
        <v>-9850</v>
      </c>
    </row>
    <row r="18" spans="1:5">
      <c r="A18" s="133" t="s">
        <v>92</v>
      </c>
      <c r="B18" s="5"/>
      <c r="C18" s="136">
        <v>209786</v>
      </c>
      <c r="D18" s="136"/>
      <c r="E18" s="136">
        <v>172538</v>
      </c>
    </row>
    <row r="19" spans="1:5">
      <c r="A19" s="133" t="s">
        <v>93</v>
      </c>
      <c r="B19" s="5"/>
      <c r="C19" s="136">
        <v>6426811</v>
      </c>
      <c r="D19" s="136"/>
      <c r="E19" s="136">
        <v>1734576</v>
      </c>
    </row>
    <row r="20" spans="1:5">
      <c r="A20" s="133" t="s">
        <v>94</v>
      </c>
      <c r="B20" s="5"/>
      <c r="C20" s="136">
        <v>-39788</v>
      </c>
      <c r="D20" s="136"/>
      <c r="E20" s="136">
        <v>108300</v>
      </c>
    </row>
    <row r="21" spans="1:5">
      <c r="A21" s="133" t="s">
        <v>95</v>
      </c>
      <c r="B21" s="5"/>
      <c r="C21" s="138">
        <f>SUM(C8:C20)</f>
        <v>78179689</v>
      </c>
      <c r="D21" s="136"/>
      <c r="E21" s="138">
        <v>71436461</v>
      </c>
    </row>
    <row r="22" spans="1:5">
      <c r="A22" s="133" t="s">
        <v>96</v>
      </c>
      <c r="B22" s="5"/>
      <c r="C22" s="139">
        <v>212852</v>
      </c>
      <c r="D22" s="136"/>
      <c r="E22" s="139">
        <v>125916</v>
      </c>
    </row>
    <row r="23" spans="1:5">
      <c r="A23" s="133" t="s">
        <v>97</v>
      </c>
      <c r="C23" s="136">
        <v>-32596</v>
      </c>
      <c r="E23" s="33" t="s">
        <v>98</v>
      </c>
    </row>
    <row r="24" spans="1:5">
      <c r="A24" s="133" t="s">
        <v>99</v>
      </c>
      <c r="B24" s="5"/>
      <c r="C24" s="136">
        <v>-5305</v>
      </c>
      <c r="D24" s="136"/>
      <c r="E24" s="136">
        <v>-28922257</v>
      </c>
    </row>
    <row r="25" spans="1:5">
      <c r="A25" s="133" t="s">
        <v>100</v>
      </c>
      <c r="B25" s="5"/>
      <c r="C25" s="140">
        <f>SUM(C21:C24)</f>
        <v>78354640</v>
      </c>
      <c r="D25" s="136"/>
      <c r="E25" s="140">
        <v>42640120</v>
      </c>
    </row>
    <row r="26" spans="1:5">
      <c r="A26" s="5"/>
      <c r="B26" s="5"/>
      <c r="C26" s="136"/>
      <c r="D26" s="136"/>
      <c r="E26" s="136"/>
    </row>
    <row r="27" spans="1:5">
      <c r="A27" s="132" t="s">
        <v>101</v>
      </c>
      <c r="B27" s="5"/>
      <c r="C27" s="136"/>
      <c r="D27" s="136"/>
      <c r="E27" s="136"/>
    </row>
    <row r="28" spans="1:5">
      <c r="A28" s="133" t="s">
        <v>102</v>
      </c>
      <c r="B28" s="5"/>
      <c r="C28" s="136">
        <v>-164253</v>
      </c>
      <c r="D28" s="136"/>
      <c r="E28" s="136">
        <v>-9800</v>
      </c>
    </row>
    <row r="29" spans="1:5">
      <c r="A29" s="133" t="s">
        <v>103</v>
      </c>
      <c r="B29" s="5"/>
      <c r="C29" s="136">
        <v>-25060</v>
      </c>
      <c r="D29" s="136"/>
      <c r="E29" s="136">
        <v>-40000</v>
      </c>
    </row>
    <row r="30" spans="1:5">
      <c r="A30" s="133" t="s">
        <v>104</v>
      </c>
      <c r="B30" s="5"/>
      <c r="C30" s="140">
        <f>SUM(C28:C29)</f>
        <v>-189313</v>
      </c>
      <c r="D30" s="136"/>
      <c r="E30" s="140">
        <v>-49800</v>
      </c>
    </row>
    <row r="31" spans="1:5">
      <c r="A31" s="133"/>
      <c r="B31" s="5"/>
      <c r="C31" s="139"/>
      <c r="D31" s="136"/>
      <c r="E31" s="139"/>
    </row>
    <row r="32" spans="1:5">
      <c r="A32" s="132" t="s">
        <v>105</v>
      </c>
      <c r="B32" s="5"/>
      <c r="C32" s="139"/>
      <c r="D32" s="136"/>
      <c r="E32" s="139"/>
    </row>
    <row r="33" spans="1:6">
      <c r="A33" s="133" t="s">
        <v>106</v>
      </c>
      <c r="C33" s="139">
        <v>-1118144</v>
      </c>
      <c r="E33" s="33" t="s">
        <v>17</v>
      </c>
    </row>
    <row r="34" spans="1:6">
      <c r="A34" s="133" t="s">
        <v>107</v>
      </c>
      <c r="B34" s="5"/>
      <c r="C34" s="141">
        <v>-50000000</v>
      </c>
      <c r="D34" s="136"/>
      <c r="E34" s="141">
        <v>-50000000</v>
      </c>
      <c r="F34" s="33"/>
    </row>
    <row r="35" spans="1:6">
      <c r="A35" s="133" t="s">
        <v>108</v>
      </c>
      <c r="B35" s="5"/>
      <c r="C35" s="140">
        <f>SUM(C33:C34)</f>
        <v>-51118144</v>
      </c>
      <c r="D35" s="136"/>
      <c r="E35" s="140">
        <f>SUM(E33:E34)</f>
        <v>-50000000</v>
      </c>
      <c r="F35" s="33"/>
    </row>
    <row r="36" spans="1:6">
      <c r="F36" s="33"/>
    </row>
    <row r="37" spans="1:6">
      <c r="A37" s="132" t="s">
        <v>109</v>
      </c>
      <c r="B37" s="5"/>
      <c r="C37" s="142">
        <v>27047183</v>
      </c>
      <c r="D37" s="136"/>
      <c r="E37" s="136">
        <v>-7409680</v>
      </c>
      <c r="F37" s="33"/>
    </row>
    <row r="38" spans="1:6">
      <c r="A38" s="5"/>
      <c r="B38" s="5"/>
      <c r="C38" s="77"/>
      <c r="D38" s="22"/>
      <c r="E38" s="22"/>
      <c r="F38" s="33"/>
    </row>
    <row r="39" spans="1:6">
      <c r="A39" s="132" t="s">
        <v>110</v>
      </c>
      <c r="B39" s="5"/>
      <c r="C39" s="39">
        <v>99757283</v>
      </c>
      <c r="D39" s="22"/>
      <c r="E39" s="39">
        <v>107166963</v>
      </c>
    </row>
    <row r="40" spans="1:6">
      <c r="A40" s="5"/>
      <c r="B40" s="5"/>
      <c r="C40" s="22"/>
      <c r="D40" s="22"/>
      <c r="E40" s="22"/>
    </row>
    <row r="41" spans="1:6" ht="17.25" thickBot="1">
      <c r="A41" s="132" t="s">
        <v>111</v>
      </c>
      <c r="B41" s="5"/>
      <c r="C41" s="143">
        <v>126804466</v>
      </c>
      <c r="D41" s="22"/>
      <c r="E41" s="143">
        <v>99757283</v>
      </c>
    </row>
    <row r="42" spans="1:6" ht="17.25" thickTop="1">
      <c r="A42" s="55"/>
    </row>
  </sheetData>
  <mergeCells count="4">
    <mergeCell ref="A1:E1"/>
    <mergeCell ref="A2:E2"/>
    <mergeCell ref="A3:E3"/>
    <mergeCell ref="A4:E4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23</vt:i4>
      </vt:variant>
    </vt:vector>
  </HeadingPairs>
  <TitlesOfParts>
    <vt:vector size="27" baseType="lpstr">
      <vt:lpstr>BS-中</vt:lpstr>
      <vt:lpstr>IS-中</vt:lpstr>
      <vt:lpstr>SE-中</vt:lpstr>
      <vt:lpstr>CF-中</vt:lpstr>
      <vt:lpstr>'BS-中'!_Col01</vt:lpstr>
      <vt:lpstr>'BS-中'!_Col02</vt:lpstr>
      <vt:lpstr>'BS-中'!_Col03</vt:lpstr>
      <vt:lpstr>'BS-中'!_Col04</vt:lpstr>
      <vt:lpstr>'SE-中'!_Col06</vt:lpstr>
      <vt:lpstr>'BS-中'!ActDesc</vt:lpstr>
      <vt:lpstr>'BS-中'!ActDesc_P2</vt:lpstr>
      <vt:lpstr>'BS-中'!ClientNameC</vt:lpstr>
      <vt:lpstr>'BS-中'!Col04_P2</vt:lpstr>
      <vt:lpstr>'BS-中'!DataEnd</vt:lpstr>
      <vt:lpstr>'BS-中'!EndDate1C</vt:lpstr>
      <vt:lpstr>'BS-中'!EndDate1C_1</vt:lpstr>
      <vt:lpstr>'BS-中'!EndDateC</vt:lpstr>
      <vt:lpstr>'BS-中'!EndDateC_1</vt:lpstr>
      <vt:lpstr>'BS-中'!EndDayC</vt:lpstr>
      <vt:lpstr>'SE-中'!FormNameC</vt:lpstr>
      <vt:lpstr>'SE-中'!Head01</vt:lpstr>
      <vt:lpstr>'SE-中'!Head03</vt:lpstr>
      <vt:lpstr>'SE-中'!Head04</vt:lpstr>
      <vt:lpstr>'SE-中'!Head06</vt:lpstr>
      <vt:lpstr>'BS-中'!OLE_LINK1</vt:lpstr>
      <vt:lpstr>'BS-中'!OLE_LINK2</vt:lpstr>
      <vt:lpstr>'CF-中'!Print_Titles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游菀靖</dc:creator>
  <cp:lastModifiedBy>游菀靖</cp:lastModifiedBy>
  <dcterms:created xsi:type="dcterms:W3CDTF">2020-03-25T06:13:51Z</dcterms:created>
  <dcterms:modified xsi:type="dcterms:W3CDTF">2020-03-25T06:14:10Z</dcterms:modified>
</cp:coreProperties>
</file>